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92" windowWidth="19320" windowHeight="7656" tabRatio="588" activeTab="2"/>
  </bookViews>
  <sheets>
    <sheet name="Приложение 1" sheetId="1" r:id="rId1"/>
    <sheet name="Приложение 2" sheetId="23" r:id="rId2"/>
    <sheet name="Приложение 3" sheetId="26" r:id="rId3"/>
    <sheet name="Приложение 4" sheetId="25" r:id="rId4"/>
  </sheets>
  <definedNames>
    <definedName name="_xlnm._FilterDatabase" localSheetId="0" hidden="1">'Приложение 1'!$A$148:$W$655</definedName>
    <definedName name="_xlnm._FilterDatabase" localSheetId="1" hidden="1">'Приложение 2'!#REF!</definedName>
    <definedName name="_xlnm._FilterDatabase" localSheetId="3" hidden="1">'Приложение 4'!$B$5:$G$63</definedName>
    <definedName name="_xlnm.Print_Titles" localSheetId="0">'Приложение 1'!$8:$8</definedName>
    <definedName name="_xlnm.Print_Titles" localSheetId="1">'Приложение 2'!$6:$6</definedName>
    <definedName name="_xlnm.Print_Titles" localSheetId="2">'Приложение 3'!$7:$7</definedName>
    <definedName name="_xlnm.Print_Titles" localSheetId="3">'Приложение 4'!$5:$5</definedName>
    <definedName name="_xlnm.Print_Area" localSheetId="0">'Приложение 1'!$A$1:$Q$656</definedName>
    <definedName name="_xlnm.Print_Area" localSheetId="1">'Приложение 2'!$A$1:$P$582</definedName>
    <definedName name="_xlnm.Print_Area" localSheetId="2">'Приложение 3'!$A$2:$E$97</definedName>
    <definedName name="_xlnm.Print_Area" localSheetId="3">'Приложение 4'!$B$1:$D$67</definedName>
  </definedNames>
  <calcPr calcId="145621"/>
</workbook>
</file>

<file path=xl/calcChain.xml><?xml version="1.0" encoding="utf-8"?>
<calcChain xmlns="http://schemas.openxmlformats.org/spreadsheetml/2006/main">
  <c r="D24" i="25" l="1"/>
  <c r="O459" i="1" l="1"/>
  <c r="M459" i="1"/>
  <c r="N459" i="1" s="1"/>
  <c r="D59" i="25" l="1"/>
  <c r="E560" i="23"/>
  <c r="E561" i="23"/>
  <c r="E562" i="23"/>
  <c r="E563" i="23"/>
  <c r="E564" i="23"/>
  <c r="E559" i="23"/>
  <c r="P122" i="1"/>
  <c r="P123" i="1"/>
  <c r="R122" i="1"/>
  <c r="S122" i="1"/>
  <c r="T122" i="1"/>
  <c r="U122" i="1"/>
  <c r="V122" i="1"/>
  <c r="R123" i="1"/>
  <c r="S123" i="1"/>
  <c r="T123" i="1"/>
  <c r="U123" i="1"/>
  <c r="V123" i="1"/>
  <c r="M123" i="1"/>
  <c r="N123" i="1" s="1"/>
  <c r="M122" i="1"/>
  <c r="N122" i="1" s="1"/>
  <c r="E370" i="23"/>
  <c r="E565" i="23" l="1"/>
  <c r="Q122" i="1"/>
  <c r="Q123" i="1"/>
  <c r="D32" i="25" l="1"/>
  <c r="D49" i="25" l="1"/>
  <c r="L538" i="1"/>
  <c r="K437" i="1" l="1"/>
  <c r="L640" i="1"/>
  <c r="M131" i="1" l="1"/>
  <c r="M132" i="1"/>
  <c r="M133" i="1"/>
  <c r="M134" i="1"/>
  <c r="M135" i="1"/>
  <c r="M136" i="1"/>
  <c r="M137" i="1"/>
  <c r="M130" i="1"/>
  <c r="O135" i="1"/>
  <c r="O136" i="1"/>
  <c r="O137" i="1"/>
  <c r="O131" i="1"/>
  <c r="O132" i="1"/>
  <c r="O133" i="1"/>
  <c r="O134" i="1"/>
  <c r="O130" i="1"/>
  <c r="E122" i="23"/>
  <c r="E302" i="23"/>
  <c r="H363" i="1"/>
  <c r="I363" i="1"/>
  <c r="J363" i="1"/>
  <c r="K363" i="1"/>
  <c r="M363" i="1"/>
  <c r="N363" i="1"/>
  <c r="O363" i="1"/>
  <c r="L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N133" i="1" l="1"/>
  <c r="N134" i="1"/>
  <c r="N130" i="1"/>
  <c r="N136" i="1"/>
  <c r="N132" i="1"/>
  <c r="N137" i="1"/>
  <c r="N135" i="1"/>
  <c r="N131" i="1"/>
  <c r="D40" i="25" l="1"/>
  <c r="D41" i="25"/>
  <c r="D42" i="25"/>
  <c r="D43" i="25"/>
  <c r="D44" i="25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R443" i="1"/>
  <c r="S443" i="1"/>
  <c r="T443" i="1"/>
  <c r="U443" i="1"/>
  <c r="V443" i="1"/>
  <c r="R444" i="1"/>
  <c r="S444" i="1"/>
  <c r="T444" i="1"/>
  <c r="U444" i="1"/>
  <c r="V444" i="1"/>
  <c r="R445" i="1"/>
  <c r="S445" i="1"/>
  <c r="T445" i="1"/>
  <c r="U445" i="1"/>
  <c r="V445" i="1"/>
  <c r="R446" i="1"/>
  <c r="S446" i="1"/>
  <c r="T446" i="1"/>
  <c r="U446" i="1"/>
  <c r="V446" i="1"/>
  <c r="R447" i="1"/>
  <c r="S447" i="1"/>
  <c r="T447" i="1"/>
  <c r="U447" i="1"/>
  <c r="V447" i="1"/>
  <c r="R448" i="1"/>
  <c r="S448" i="1"/>
  <c r="T448" i="1"/>
  <c r="U448" i="1"/>
  <c r="V448" i="1"/>
  <c r="R449" i="1"/>
  <c r="S449" i="1"/>
  <c r="T449" i="1"/>
  <c r="U449" i="1"/>
  <c r="V449" i="1"/>
  <c r="R450" i="1"/>
  <c r="S450" i="1"/>
  <c r="T450" i="1"/>
  <c r="U450" i="1"/>
  <c r="V450" i="1"/>
  <c r="R451" i="1"/>
  <c r="S451" i="1"/>
  <c r="T451" i="1"/>
  <c r="U451" i="1"/>
  <c r="V451" i="1"/>
  <c r="R452" i="1"/>
  <c r="S452" i="1"/>
  <c r="T452" i="1"/>
  <c r="U452" i="1"/>
  <c r="V452" i="1"/>
  <c r="R453" i="1"/>
  <c r="S453" i="1"/>
  <c r="T453" i="1"/>
  <c r="U453" i="1"/>
  <c r="V453" i="1"/>
  <c r="R454" i="1"/>
  <c r="S454" i="1"/>
  <c r="T454" i="1"/>
  <c r="U454" i="1"/>
  <c r="V454" i="1"/>
  <c r="R455" i="1"/>
  <c r="S455" i="1"/>
  <c r="T455" i="1"/>
  <c r="U455" i="1"/>
  <c r="V455" i="1"/>
  <c r="R456" i="1"/>
  <c r="S456" i="1"/>
  <c r="T456" i="1"/>
  <c r="U456" i="1"/>
  <c r="V456" i="1"/>
  <c r="R457" i="1"/>
  <c r="S457" i="1"/>
  <c r="T457" i="1"/>
  <c r="U457" i="1"/>
  <c r="V457" i="1"/>
  <c r="R458" i="1"/>
  <c r="S458" i="1"/>
  <c r="T458" i="1"/>
  <c r="U458" i="1"/>
  <c r="V458" i="1"/>
  <c r="R459" i="1"/>
  <c r="S459" i="1"/>
  <c r="T459" i="1"/>
  <c r="U459" i="1"/>
  <c r="V459" i="1"/>
  <c r="R460" i="1"/>
  <c r="S460" i="1"/>
  <c r="T460" i="1"/>
  <c r="U460" i="1"/>
  <c r="V460" i="1"/>
  <c r="R461" i="1"/>
  <c r="S461" i="1"/>
  <c r="T461" i="1"/>
  <c r="U461" i="1"/>
  <c r="V461" i="1"/>
  <c r="R462" i="1"/>
  <c r="S462" i="1"/>
  <c r="T462" i="1"/>
  <c r="U462" i="1"/>
  <c r="V462" i="1"/>
  <c r="R463" i="1"/>
  <c r="S463" i="1"/>
  <c r="T463" i="1"/>
  <c r="U463" i="1"/>
  <c r="V463" i="1"/>
  <c r="R464" i="1"/>
  <c r="S464" i="1"/>
  <c r="T464" i="1"/>
  <c r="U464" i="1"/>
  <c r="V464" i="1"/>
  <c r="R465" i="1"/>
  <c r="S465" i="1"/>
  <c r="T465" i="1"/>
  <c r="U465" i="1"/>
  <c r="V465" i="1"/>
  <c r="R466" i="1"/>
  <c r="S466" i="1"/>
  <c r="T466" i="1"/>
  <c r="U466" i="1"/>
  <c r="V466" i="1"/>
  <c r="R467" i="1"/>
  <c r="S467" i="1"/>
  <c r="T467" i="1"/>
  <c r="U467" i="1"/>
  <c r="V467" i="1"/>
  <c r="R468" i="1"/>
  <c r="S468" i="1"/>
  <c r="T468" i="1"/>
  <c r="U468" i="1"/>
  <c r="V468" i="1"/>
  <c r="R469" i="1"/>
  <c r="S469" i="1"/>
  <c r="T469" i="1"/>
  <c r="U469" i="1"/>
  <c r="V469" i="1"/>
  <c r="E390" i="23"/>
  <c r="E409" i="23" s="1"/>
  <c r="Q466" i="1" l="1"/>
  <c r="Q454" i="1"/>
  <c r="Q462" i="1"/>
  <c r="Q458" i="1"/>
  <c r="Q467" i="1"/>
  <c r="Q463" i="1"/>
  <c r="Q461" i="1"/>
  <c r="Q460" i="1"/>
  <c r="Q453" i="1"/>
  <c r="Q468" i="1"/>
  <c r="Q465" i="1"/>
  <c r="Q464" i="1"/>
  <c r="Q459" i="1"/>
  <c r="Q457" i="1"/>
  <c r="Q456" i="1"/>
  <c r="Q455" i="1"/>
  <c r="Q452" i="1"/>
  <c r="Q451" i="1"/>
  <c r="D39" i="25"/>
  <c r="D63" i="25" s="1"/>
  <c r="D20" i="25"/>
  <c r="P137" i="1"/>
  <c r="R137" i="1"/>
  <c r="S137" i="1"/>
  <c r="T137" i="1"/>
  <c r="U137" i="1"/>
  <c r="V137" i="1"/>
  <c r="Q137" i="1" l="1"/>
  <c r="F38" i="23"/>
  <c r="G38" i="23"/>
  <c r="H38" i="23"/>
  <c r="I38" i="23"/>
  <c r="J38" i="23"/>
  <c r="K38" i="23"/>
  <c r="L38" i="23"/>
  <c r="M38" i="23"/>
  <c r="N38" i="23"/>
  <c r="O38" i="23"/>
  <c r="P38" i="23"/>
  <c r="F456" i="23"/>
  <c r="G456" i="23"/>
  <c r="H456" i="23"/>
  <c r="I456" i="23"/>
  <c r="J456" i="23"/>
  <c r="K456" i="23"/>
  <c r="L456" i="23"/>
  <c r="M456" i="23"/>
  <c r="N456" i="23"/>
  <c r="O456" i="23"/>
  <c r="P456" i="23"/>
  <c r="E456" i="23"/>
  <c r="P516" i="1"/>
  <c r="R516" i="1"/>
  <c r="S516" i="1"/>
  <c r="T516" i="1"/>
  <c r="U516" i="1"/>
  <c r="V516" i="1"/>
  <c r="H517" i="1"/>
  <c r="I517" i="1"/>
  <c r="J517" i="1"/>
  <c r="K517" i="1"/>
  <c r="M517" i="1"/>
  <c r="N517" i="1"/>
  <c r="O517" i="1"/>
  <c r="L517" i="1"/>
  <c r="F96" i="23"/>
  <c r="G96" i="23"/>
  <c r="H96" i="23"/>
  <c r="I96" i="23"/>
  <c r="J96" i="23"/>
  <c r="K96" i="23"/>
  <c r="L96" i="23"/>
  <c r="M96" i="23"/>
  <c r="N96" i="23"/>
  <c r="O96" i="23"/>
  <c r="P96" i="23"/>
  <c r="E96" i="23"/>
  <c r="R103" i="1"/>
  <c r="S103" i="1"/>
  <c r="T103" i="1"/>
  <c r="U103" i="1"/>
  <c r="V103" i="1"/>
  <c r="P103" i="1"/>
  <c r="H104" i="1"/>
  <c r="I104" i="1"/>
  <c r="J104" i="1"/>
  <c r="K104" i="1"/>
  <c r="M104" i="1"/>
  <c r="N104" i="1"/>
  <c r="O104" i="1"/>
  <c r="L104" i="1"/>
  <c r="Q516" i="1" l="1"/>
  <c r="Q103" i="1"/>
  <c r="F575" i="23"/>
  <c r="G575" i="23"/>
  <c r="H575" i="23"/>
  <c r="I575" i="23"/>
  <c r="J575" i="23"/>
  <c r="K575" i="23"/>
  <c r="L575" i="23"/>
  <c r="M575" i="23"/>
  <c r="N575" i="23"/>
  <c r="O575" i="23"/>
  <c r="P575" i="23"/>
  <c r="F565" i="23"/>
  <c r="G565" i="23"/>
  <c r="H565" i="23"/>
  <c r="I565" i="23"/>
  <c r="J565" i="23"/>
  <c r="K565" i="23"/>
  <c r="L565" i="23"/>
  <c r="M565" i="23"/>
  <c r="N565" i="23"/>
  <c r="O565" i="23"/>
  <c r="P565" i="23"/>
  <c r="F540" i="23"/>
  <c r="G540" i="23"/>
  <c r="H540" i="23"/>
  <c r="I540" i="23"/>
  <c r="J540" i="23"/>
  <c r="K540" i="23"/>
  <c r="L540" i="23"/>
  <c r="M540" i="23"/>
  <c r="N540" i="23"/>
  <c r="O540" i="23"/>
  <c r="P540" i="23"/>
  <c r="F526" i="23"/>
  <c r="G526" i="23"/>
  <c r="H526" i="23"/>
  <c r="I526" i="23"/>
  <c r="J526" i="23"/>
  <c r="K526" i="23"/>
  <c r="L526" i="23"/>
  <c r="M526" i="23"/>
  <c r="N526" i="23"/>
  <c r="O526" i="23"/>
  <c r="P526" i="23"/>
  <c r="F477" i="23"/>
  <c r="G477" i="23"/>
  <c r="H477" i="23"/>
  <c r="I477" i="23"/>
  <c r="J477" i="23"/>
  <c r="K477" i="23"/>
  <c r="L477" i="23"/>
  <c r="M477" i="23"/>
  <c r="N477" i="23"/>
  <c r="O477" i="23"/>
  <c r="P477" i="23"/>
  <c r="F426" i="23"/>
  <c r="G426" i="23"/>
  <c r="H426" i="23"/>
  <c r="I426" i="23"/>
  <c r="J426" i="23"/>
  <c r="K426" i="23"/>
  <c r="L426" i="23"/>
  <c r="M426" i="23"/>
  <c r="N426" i="23"/>
  <c r="O426" i="23"/>
  <c r="P426" i="23"/>
  <c r="F409" i="23"/>
  <c r="G409" i="23"/>
  <c r="H409" i="23"/>
  <c r="I409" i="23"/>
  <c r="J409" i="23"/>
  <c r="K409" i="23"/>
  <c r="L409" i="23"/>
  <c r="M409" i="23"/>
  <c r="N409" i="23"/>
  <c r="O409" i="23"/>
  <c r="P409" i="23"/>
  <c r="F379" i="23"/>
  <c r="G379" i="23"/>
  <c r="H379" i="23"/>
  <c r="I379" i="23"/>
  <c r="J379" i="23"/>
  <c r="K379" i="23"/>
  <c r="L379" i="23"/>
  <c r="M379" i="23"/>
  <c r="N379" i="23"/>
  <c r="O379" i="23"/>
  <c r="P379" i="23"/>
  <c r="F376" i="23"/>
  <c r="G376" i="23"/>
  <c r="H376" i="23"/>
  <c r="I376" i="23"/>
  <c r="J376" i="23"/>
  <c r="K376" i="23"/>
  <c r="L376" i="23"/>
  <c r="M376" i="23"/>
  <c r="N376" i="23"/>
  <c r="O376" i="23"/>
  <c r="P376" i="23"/>
  <c r="F371" i="23"/>
  <c r="G371" i="23"/>
  <c r="H371" i="23"/>
  <c r="I371" i="23"/>
  <c r="J371" i="23"/>
  <c r="K371" i="23"/>
  <c r="L371" i="23"/>
  <c r="M371" i="23"/>
  <c r="N371" i="23"/>
  <c r="O371" i="23"/>
  <c r="P371" i="23"/>
  <c r="F357" i="23"/>
  <c r="G357" i="23"/>
  <c r="H357" i="23"/>
  <c r="I357" i="23"/>
  <c r="J357" i="23"/>
  <c r="K357" i="23"/>
  <c r="L357" i="23"/>
  <c r="M357" i="23"/>
  <c r="N357" i="23"/>
  <c r="O357" i="23"/>
  <c r="P357" i="23"/>
  <c r="F333" i="23"/>
  <c r="G333" i="23"/>
  <c r="H333" i="23"/>
  <c r="I333" i="23"/>
  <c r="J333" i="23"/>
  <c r="K333" i="23"/>
  <c r="L333" i="23"/>
  <c r="M333" i="23"/>
  <c r="N333" i="23"/>
  <c r="O333" i="23"/>
  <c r="P333" i="23"/>
  <c r="F326" i="23"/>
  <c r="G326" i="23"/>
  <c r="H326" i="23"/>
  <c r="I326" i="23"/>
  <c r="J326" i="23"/>
  <c r="K326" i="23"/>
  <c r="L326" i="23"/>
  <c r="M326" i="23"/>
  <c r="N326" i="23"/>
  <c r="O326" i="23"/>
  <c r="P326" i="23"/>
  <c r="F302" i="23"/>
  <c r="G302" i="23"/>
  <c r="H302" i="23"/>
  <c r="I302" i="23"/>
  <c r="J302" i="23"/>
  <c r="K302" i="23"/>
  <c r="L302" i="23"/>
  <c r="M302" i="23"/>
  <c r="N302" i="23"/>
  <c r="O302" i="23"/>
  <c r="P302" i="23"/>
  <c r="F134" i="23"/>
  <c r="G134" i="23"/>
  <c r="H134" i="23"/>
  <c r="I134" i="23"/>
  <c r="J134" i="23"/>
  <c r="K134" i="23"/>
  <c r="L134" i="23"/>
  <c r="M134" i="23"/>
  <c r="N134" i="23"/>
  <c r="O134" i="23"/>
  <c r="P134" i="23"/>
  <c r="F120" i="23"/>
  <c r="G120" i="23"/>
  <c r="H120" i="23"/>
  <c r="I120" i="23"/>
  <c r="J120" i="23"/>
  <c r="K120" i="23"/>
  <c r="L120" i="23"/>
  <c r="M120" i="23"/>
  <c r="N120" i="23"/>
  <c r="O120" i="23"/>
  <c r="P120" i="23"/>
  <c r="F63" i="23"/>
  <c r="G63" i="23"/>
  <c r="H63" i="23"/>
  <c r="I63" i="23"/>
  <c r="J63" i="23"/>
  <c r="K63" i="23"/>
  <c r="L63" i="23"/>
  <c r="M63" i="23"/>
  <c r="N63" i="23"/>
  <c r="O63" i="23"/>
  <c r="P63" i="23"/>
  <c r="F22" i="23"/>
  <c r="G22" i="23"/>
  <c r="H22" i="23"/>
  <c r="I22" i="23"/>
  <c r="J22" i="23"/>
  <c r="K22" i="23"/>
  <c r="L22" i="23"/>
  <c r="M22" i="23"/>
  <c r="N22" i="23"/>
  <c r="O22" i="23"/>
  <c r="P22" i="23"/>
  <c r="M576" i="23" l="1"/>
  <c r="I576" i="23"/>
  <c r="N576" i="23"/>
  <c r="F576" i="23"/>
  <c r="P576" i="23"/>
  <c r="L576" i="23"/>
  <c r="H576" i="23"/>
  <c r="J576" i="23"/>
  <c r="O576" i="23"/>
  <c r="K576" i="23"/>
  <c r="G576" i="23"/>
  <c r="E22" i="23"/>
  <c r="L128" i="1"/>
  <c r="L71" i="1"/>
  <c r="L44" i="1"/>
  <c r="L26" i="1"/>
  <c r="E74" i="26"/>
  <c r="E575" i="23"/>
  <c r="E526" i="23"/>
  <c r="E426" i="23"/>
  <c r="E376" i="23"/>
  <c r="E371" i="23"/>
  <c r="E357" i="23"/>
  <c r="E333" i="23"/>
  <c r="E326" i="23"/>
  <c r="E134" i="23"/>
  <c r="E120" i="23"/>
  <c r="E63" i="23"/>
  <c r="E38" i="23"/>
  <c r="P649" i="1"/>
  <c r="P648" i="1"/>
  <c r="P647" i="1"/>
  <c r="P646" i="1"/>
  <c r="P645" i="1"/>
  <c r="P644" i="1"/>
  <c r="P643" i="1"/>
  <c r="P642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3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69" i="1"/>
  <c r="P450" i="1"/>
  <c r="P449" i="1"/>
  <c r="P448" i="1"/>
  <c r="P447" i="1"/>
  <c r="P446" i="1"/>
  <c r="P445" i="1"/>
  <c r="P444" i="1"/>
  <c r="P443" i="1"/>
  <c r="P442" i="1"/>
  <c r="P439" i="1"/>
  <c r="P436" i="1"/>
  <c r="P435" i="1"/>
  <c r="P434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3" i="1"/>
  <c r="P392" i="1"/>
  <c r="P391" i="1"/>
  <c r="P390" i="1"/>
  <c r="P389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141" i="1"/>
  <c r="P140" i="1"/>
  <c r="P139" i="1"/>
  <c r="P138" i="1"/>
  <c r="P136" i="1"/>
  <c r="P135" i="1"/>
  <c r="P134" i="1"/>
  <c r="P133" i="1"/>
  <c r="P132" i="1"/>
  <c r="P131" i="1"/>
  <c r="P127" i="1"/>
  <c r="P126" i="1"/>
  <c r="P125" i="1"/>
  <c r="P124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10" i="1"/>
  <c r="V649" i="1"/>
  <c r="U649" i="1"/>
  <c r="T649" i="1"/>
  <c r="S649" i="1"/>
  <c r="R649" i="1"/>
  <c r="V648" i="1"/>
  <c r="U648" i="1"/>
  <c r="T648" i="1"/>
  <c r="S648" i="1"/>
  <c r="R648" i="1"/>
  <c r="V647" i="1"/>
  <c r="U647" i="1"/>
  <c r="T647" i="1"/>
  <c r="S647" i="1"/>
  <c r="R647" i="1"/>
  <c r="V646" i="1"/>
  <c r="U646" i="1"/>
  <c r="T646" i="1"/>
  <c r="S646" i="1"/>
  <c r="R646" i="1"/>
  <c r="V645" i="1"/>
  <c r="U645" i="1"/>
  <c r="T645" i="1"/>
  <c r="S645" i="1"/>
  <c r="R645" i="1"/>
  <c r="V644" i="1"/>
  <c r="U644" i="1"/>
  <c r="T644" i="1"/>
  <c r="S644" i="1"/>
  <c r="R644" i="1"/>
  <c r="V643" i="1"/>
  <c r="U643" i="1"/>
  <c r="T643" i="1"/>
  <c r="S643" i="1"/>
  <c r="R643" i="1"/>
  <c r="V642" i="1"/>
  <c r="U642" i="1"/>
  <c r="T642" i="1"/>
  <c r="S642" i="1"/>
  <c r="R642" i="1"/>
  <c r="V639" i="1"/>
  <c r="U639" i="1"/>
  <c r="T639" i="1"/>
  <c r="S639" i="1"/>
  <c r="R639" i="1"/>
  <c r="V638" i="1"/>
  <c r="U638" i="1"/>
  <c r="T638" i="1"/>
  <c r="S638" i="1"/>
  <c r="R638" i="1"/>
  <c r="V637" i="1"/>
  <c r="U637" i="1"/>
  <c r="T637" i="1"/>
  <c r="S637" i="1"/>
  <c r="R637" i="1"/>
  <c r="V636" i="1"/>
  <c r="U636" i="1"/>
  <c r="T636" i="1"/>
  <c r="S636" i="1"/>
  <c r="R636" i="1"/>
  <c r="V635" i="1"/>
  <c r="U635" i="1"/>
  <c r="T635" i="1"/>
  <c r="S635" i="1"/>
  <c r="R635" i="1"/>
  <c r="V634" i="1"/>
  <c r="U634" i="1"/>
  <c r="T634" i="1"/>
  <c r="S634" i="1"/>
  <c r="R634" i="1"/>
  <c r="V633" i="1"/>
  <c r="U633" i="1"/>
  <c r="T633" i="1"/>
  <c r="S633" i="1"/>
  <c r="R633" i="1"/>
  <c r="V632" i="1"/>
  <c r="U632" i="1"/>
  <c r="T632" i="1"/>
  <c r="S632" i="1"/>
  <c r="R632" i="1"/>
  <c r="V631" i="1"/>
  <c r="U631" i="1"/>
  <c r="T631" i="1"/>
  <c r="S631" i="1"/>
  <c r="R631" i="1"/>
  <c r="V630" i="1"/>
  <c r="U630" i="1"/>
  <c r="T630" i="1"/>
  <c r="S630" i="1"/>
  <c r="R630" i="1"/>
  <c r="V629" i="1"/>
  <c r="U629" i="1"/>
  <c r="T629" i="1"/>
  <c r="S629" i="1"/>
  <c r="R629" i="1"/>
  <c r="V628" i="1"/>
  <c r="U628" i="1"/>
  <c r="T628" i="1"/>
  <c r="S628" i="1"/>
  <c r="R628" i="1"/>
  <c r="V627" i="1"/>
  <c r="U627" i="1"/>
  <c r="T627" i="1"/>
  <c r="S627" i="1"/>
  <c r="R627" i="1"/>
  <c r="V626" i="1"/>
  <c r="U626" i="1"/>
  <c r="T626" i="1"/>
  <c r="S626" i="1"/>
  <c r="R626" i="1"/>
  <c r="V625" i="1"/>
  <c r="U625" i="1"/>
  <c r="T625" i="1"/>
  <c r="S625" i="1"/>
  <c r="R625" i="1"/>
  <c r="V624" i="1"/>
  <c r="U624" i="1"/>
  <c r="T624" i="1"/>
  <c r="S624" i="1"/>
  <c r="R624" i="1"/>
  <c r="V623" i="1"/>
  <c r="U623" i="1"/>
  <c r="T623" i="1"/>
  <c r="S623" i="1"/>
  <c r="R623" i="1"/>
  <c r="V622" i="1"/>
  <c r="U622" i="1"/>
  <c r="T622" i="1"/>
  <c r="S622" i="1"/>
  <c r="R622" i="1"/>
  <c r="V621" i="1"/>
  <c r="U621" i="1"/>
  <c r="T621" i="1"/>
  <c r="S621" i="1"/>
  <c r="R621" i="1"/>
  <c r="V620" i="1"/>
  <c r="U620" i="1"/>
  <c r="T620" i="1"/>
  <c r="S620" i="1"/>
  <c r="R620" i="1"/>
  <c r="V619" i="1"/>
  <c r="U619" i="1"/>
  <c r="T619" i="1"/>
  <c r="S619" i="1"/>
  <c r="R619" i="1"/>
  <c r="V618" i="1"/>
  <c r="U618" i="1"/>
  <c r="T618" i="1"/>
  <c r="S618" i="1"/>
  <c r="R618" i="1"/>
  <c r="V617" i="1"/>
  <c r="U617" i="1"/>
  <c r="T617" i="1"/>
  <c r="S617" i="1"/>
  <c r="R617" i="1"/>
  <c r="V616" i="1"/>
  <c r="U616" i="1"/>
  <c r="T616" i="1"/>
  <c r="S616" i="1"/>
  <c r="R616" i="1"/>
  <c r="V615" i="1"/>
  <c r="U615" i="1"/>
  <c r="T615" i="1"/>
  <c r="S615" i="1"/>
  <c r="R615" i="1"/>
  <c r="V613" i="1"/>
  <c r="U613" i="1"/>
  <c r="T613" i="1"/>
  <c r="S613" i="1"/>
  <c r="R613" i="1"/>
  <c r="V610" i="1"/>
  <c r="U610" i="1"/>
  <c r="T610" i="1"/>
  <c r="S610" i="1"/>
  <c r="R610" i="1"/>
  <c r="V609" i="1"/>
  <c r="U609" i="1"/>
  <c r="T609" i="1"/>
  <c r="S609" i="1"/>
  <c r="R609" i="1"/>
  <c r="V608" i="1"/>
  <c r="U608" i="1"/>
  <c r="T608" i="1"/>
  <c r="S608" i="1"/>
  <c r="R608" i="1"/>
  <c r="V607" i="1"/>
  <c r="U607" i="1"/>
  <c r="T607" i="1"/>
  <c r="S607" i="1"/>
  <c r="R607" i="1"/>
  <c r="V606" i="1"/>
  <c r="U606" i="1"/>
  <c r="T606" i="1"/>
  <c r="S606" i="1"/>
  <c r="R606" i="1"/>
  <c r="V605" i="1"/>
  <c r="U605" i="1"/>
  <c r="T605" i="1"/>
  <c r="S605" i="1"/>
  <c r="R605" i="1"/>
  <c r="V604" i="1"/>
  <c r="U604" i="1"/>
  <c r="T604" i="1"/>
  <c r="S604" i="1"/>
  <c r="R604" i="1"/>
  <c r="V603" i="1"/>
  <c r="U603" i="1"/>
  <c r="T603" i="1"/>
  <c r="S603" i="1"/>
  <c r="R603" i="1"/>
  <c r="V602" i="1"/>
  <c r="U602" i="1"/>
  <c r="T602" i="1"/>
  <c r="S602" i="1"/>
  <c r="R602" i="1"/>
  <c r="V601" i="1"/>
  <c r="U601" i="1"/>
  <c r="T601" i="1"/>
  <c r="S601" i="1"/>
  <c r="R601" i="1"/>
  <c r="V600" i="1"/>
  <c r="U600" i="1"/>
  <c r="T600" i="1"/>
  <c r="S600" i="1"/>
  <c r="R600" i="1"/>
  <c r="V599" i="1"/>
  <c r="U599" i="1"/>
  <c r="T599" i="1"/>
  <c r="S599" i="1"/>
  <c r="R599" i="1"/>
  <c r="V598" i="1"/>
  <c r="U598" i="1"/>
  <c r="T598" i="1"/>
  <c r="S598" i="1"/>
  <c r="R598" i="1"/>
  <c r="V597" i="1"/>
  <c r="U597" i="1"/>
  <c r="T597" i="1"/>
  <c r="S597" i="1"/>
  <c r="R597" i="1"/>
  <c r="V596" i="1"/>
  <c r="U596" i="1"/>
  <c r="T596" i="1"/>
  <c r="S596" i="1"/>
  <c r="R596" i="1"/>
  <c r="V595" i="1"/>
  <c r="U595" i="1"/>
  <c r="T595" i="1"/>
  <c r="S595" i="1"/>
  <c r="R595" i="1"/>
  <c r="V594" i="1"/>
  <c r="U594" i="1"/>
  <c r="T594" i="1"/>
  <c r="S594" i="1"/>
  <c r="R594" i="1"/>
  <c r="V593" i="1"/>
  <c r="U593" i="1"/>
  <c r="T593" i="1"/>
  <c r="S593" i="1"/>
  <c r="R593" i="1"/>
  <c r="V592" i="1"/>
  <c r="U592" i="1"/>
  <c r="T592" i="1"/>
  <c r="S592" i="1"/>
  <c r="R592" i="1"/>
  <c r="V591" i="1"/>
  <c r="U591" i="1"/>
  <c r="T591" i="1"/>
  <c r="S591" i="1"/>
  <c r="R591" i="1"/>
  <c r="V590" i="1"/>
  <c r="U590" i="1"/>
  <c r="T590" i="1"/>
  <c r="S590" i="1"/>
  <c r="R590" i="1"/>
  <c r="V589" i="1"/>
  <c r="U589" i="1"/>
  <c r="T589" i="1"/>
  <c r="S589" i="1"/>
  <c r="R589" i="1"/>
  <c r="V586" i="1"/>
  <c r="U586" i="1"/>
  <c r="T586" i="1"/>
  <c r="S586" i="1"/>
  <c r="R586" i="1"/>
  <c r="V585" i="1"/>
  <c r="U585" i="1"/>
  <c r="T585" i="1"/>
  <c r="S585" i="1"/>
  <c r="R585" i="1"/>
  <c r="V584" i="1"/>
  <c r="U584" i="1"/>
  <c r="T584" i="1"/>
  <c r="S584" i="1"/>
  <c r="R584" i="1"/>
  <c r="V583" i="1"/>
  <c r="U583" i="1"/>
  <c r="T583" i="1"/>
  <c r="S583" i="1"/>
  <c r="R583" i="1"/>
  <c r="V582" i="1"/>
  <c r="U582" i="1"/>
  <c r="T582" i="1"/>
  <c r="S582" i="1"/>
  <c r="R582" i="1"/>
  <c r="V581" i="1"/>
  <c r="U581" i="1"/>
  <c r="T581" i="1"/>
  <c r="S581" i="1"/>
  <c r="R581" i="1"/>
  <c r="V580" i="1"/>
  <c r="U580" i="1"/>
  <c r="T580" i="1"/>
  <c r="S580" i="1"/>
  <c r="R580" i="1"/>
  <c r="V579" i="1"/>
  <c r="U579" i="1"/>
  <c r="T579" i="1"/>
  <c r="S579" i="1"/>
  <c r="R579" i="1"/>
  <c r="V578" i="1"/>
  <c r="U578" i="1"/>
  <c r="T578" i="1"/>
  <c r="S578" i="1"/>
  <c r="R578" i="1"/>
  <c r="V577" i="1"/>
  <c r="U577" i="1"/>
  <c r="T577" i="1"/>
  <c r="S577" i="1"/>
  <c r="R577" i="1"/>
  <c r="V576" i="1"/>
  <c r="U576" i="1"/>
  <c r="T576" i="1"/>
  <c r="S576" i="1"/>
  <c r="R576" i="1"/>
  <c r="V575" i="1"/>
  <c r="U575" i="1"/>
  <c r="T575" i="1"/>
  <c r="S575" i="1"/>
  <c r="R575" i="1"/>
  <c r="V574" i="1"/>
  <c r="U574" i="1"/>
  <c r="T574" i="1"/>
  <c r="S574" i="1"/>
  <c r="R574" i="1"/>
  <c r="V573" i="1"/>
  <c r="U573" i="1"/>
  <c r="T573" i="1"/>
  <c r="S573" i="1"/>
  <c r="R573" i="1"/>
  <c r="V572" i="1"/>
  <c r="U572" i="1"/>
  <c r="T572" i="1"/>
  <c r="S572" i="1"/>
  <c r="R572" i="1"/>
  <c r="V571" i="1"/>
  <c r="U571" i="1"/>
  <c r="T571" i="1"/>
  <c r="S571" i="1"/>
  <c r="R571" i="1"/>
  <c r="V570" i="1"/>
  <c r="U570" i="1"/>
  <c r="T570" i="1"/>
  <c r="S570" i="1"/>
  <c r="R570" i="1"/>
  <c r="V569" i="1"/>
  <c r="U569" i="1"/>
  <c r="T569" i="1"/>
  <c r="S569" i="1"/>
  <c r="R569" i="1"/>
  <c r="V568" i="1"/>
  <c r="U568" i="1"/>
  <c r="T568" i="1"/>
  <c r="S568" i="1"/>
  <c r="R568" i="1"/>
  <c r="V567" i="1"/>
  <c r="U567" i="1"/>
  <c r="T567" i="1"/>
  <c r="S567" i="1"/>
  <c r="R567" i="1"/>
  <c r="V566" i="1"/>
  <c r="U566" i="1"/>
  <c r="T566" i="1"/>
  <c r="S566" i="1"/>
  <c r="R566" i="1"/>
  <c r="V565" i="1"/>
  <c r="U565" i="1"/>
  <c r="T565" i="1"/>
  <c r="S565" i="1"/>
  <c r="R565" i="1"/>
  <c r="V564" i="1"/>
  <c r="U564" i="1"/>
  <c r="T564" i="1"/>
  <c r="S564" i="1"/>
  <c r="R564" i="1"/>
  <c r="V563" i="1"/>
  <c r="U563" i="1"/>
  <c r="T563" i="1"/>
  <c r="S563" i="1"/>
  <c r="R563" i="1"/>
  <c r="V562" i="1"/>
  <c r="U562" i="1"/>
  <c r="T562" i="1"/>
  <c r="S562" i="1"/>
  <c r="R562" i="1"/>
  <c r="V561" i="1"/>
  <c r="U561" i="1"/>
  <c r="T561" i="1"/>
  <c r="S561" i="1"/>
  <c r="R561" i="1"/>
  <c r="V560" i="1"/>
  <c r="U560" i="1"/>
  <c r="T560" i="1"/>
  <c r="S560" i="1"/>
  <c r="R560" i="1"/>
  <c r="V559" i="1"/>
  <c r="U559" i="1"/>
  <c r="T559" i="1"/>
  <c r="S559" i="1"/>
  <c r="R559" i="1"/>
  <c r="V558" i="1"/>
  <c r="U558" i="1"/>
  <c r="T558" i="1"/>
  <c r="S558" i="1"/>
  <c r="R558" i="1"/>
  <c r="V557" i="1"/>
  <c r="U557" i="1"/>
  <c r="T557" i="1"/>
  <c r="S557" i="1"/>
  <c r="R557" i="1"/>
  <c r="V556" i="1"/>
  <c r="U556" i="1"/>
  <c r="T556" i="1"/>
  <c r="S556" i="1"/>
  <c r="R556" i="1"/>
  <c r="V555" i="1"/>
  <c r="U555" i="1"/>
  <c r="T555" i="1"/>
  <c r="S555" i="1"/>
  <c r="R555" i="1"/>
  <c r="V554" i="1"/>
  <c r="U554" i="1"/>
  <c r="T554" i="1"/>
  <c r="S554" i="1"/>
  <c r="R554" i="1"/>
  <c r="V553" i="1"/>
  <c r="U553" i="1"/>
  <c r="T553" i="1"/>
  <c r="S553" i="1"/>
  <c r="R553" i="1"/>
  <c r="V552" i="1"/>
  <c r="U552" i="1"/>
  <c r="T552" i="1"/>
  <c r="S552" i="1"/>
  <c r="R552" i="1"/>
  <c r="V551" i="1"/>
  <c r="U551" i="1"/>
  <c r="T551" i="1"/>
  <c r="S551" i="1"/>
  <c r="R551" i="1"/>
  <c r="V550" i="1"/>
  <c r="U550" i="1"/>
  <c r="T550" i="1"/>
  <c r="S550" i="1"/>
  <c r="R550" i="1"/>
  <c r="V549" i="1"/>
  <c r="U549" i="1"/>
  <c r="T549" i="1"/>
  <c r="S549" i="1"/>
  <c r="R549" i="1"/>
  <c r="V548" i="1"/>
  <c r="U548" i="1"/>
  <c r="T548" i="1"/>
  <c r="S548" i="1"/>
  <c r="R548" i="1"/>
  <c r="V547" i="1"/>
  <c r="U547" i="1"/>
  <c r="T547" i="1"/>
  <c r="S547" i="1"/>
  <c r="R547" i="1"/>
  <c r="V546" i="1"/>
  <c r="U546" i="1"/>
  <c r="T546" i="1"/>
  <c r="S546" i="1"/>
  <c r="R546" i="1"/>
  <c r="V545" i="1"/>
  <c r="U545" i="1"/>
  <c r="T545" i="1"/>
  <c r="S545" i="1"/>
  <c r="R545" i="1"/>
  <c r="V544" i="1"/>
  <c r="U544" i="1"/>
  <c r="T544" i="1"/>
  <c r="S544" i="1"/>
  <c r="R544" i="1"/>
  <c r="V543" i="1"/>
  <c r="U543" i="1"/>
  <c r="T543" i="1"/>
  <c r="S543" i="1"/>
  <c r="R543" i="1"/>
  <c r="V542" i="1"/>
  <c r="U542" i="1"/>
  <c r="T542" i="1"/>
  <c r="S542" i="1"/>
  <c r="R542" i="1"/>
  <c r="V541" i="1"/>
  <c r="U541" i="1"/>
  <c r="T541" i="1"/>
  <c r="S541" i="1"/>
  <c r="R541" i="1"/>
  <c r="V540" i="1"/>
  <c r="U540" i="1"/>
  <c r="T540" i="1"/>
  <c r="S540" i="1"/>
  <c r="R540" i="1"/>
  <c r="V537" i="1"/>
  <c r="U537" i="1"/>
  <c r="T537" i="1"/>
  <c r="S537" i="1"/>
  <c r="R537" i="1"/>
  <c r="V536" i="1"/>
  <c r="U536" i="1"/>
  <c r="T536" i="1"/>
  <c r="S536" i="1"/>
  <c r="R536" i="1"/>
  <c r="V535" i="1"/>
  <c r="U535" i="1"/>
  <c r="T535" i="1"/>
  <c r="S535" i="1"/>
  <c r="R535" i="1"/>
  <c r="V534" i="1"/>
  <c r="U534" i="1"/>
  <c r="T534" i="1"/>
  <c r="S534" i="1"/>
  <c r="R534" i="1"/>
  <c r="V533" i="1"/>
  <c r="U533" i="1"/>
  <c r="T533" i="1"/>
  <c r="S533" i="1"/>
  <c r="R533" i="1"/>
  <c r="V532" i="1"/>
  <c r="U532" i="1"/>
  <c r="T532" i="1"/>
  <c r="S532" i="1"/>
  <c r="R532" i="1"/>
  <c r="V531" i="1"/>
  <c r="U531" i="1"/>
  <c r="T531" i="1"/>
  <c r="S531" i="1"/>
  <c r="R531" i="1"/>
  <c r="V530" i="1"/>
  <c r="U530" i="1"/>
  <c r="T530" i="1"/>
  <c r="S530" i="1"/>
  <c r="R530" i="1"/>
  <c r="V529" i="1"/>
  <c r="U529" i="1"/>
  <c r="T529" i="1"/>
  <c r="S529" i="1"/>
  <c r="R529" i="1"/>
  <c r="V528" i="1"/>
  <c r="U528" i="1"/>
  <c r="T528" i="1"/>
  <c r="S528" i="1"/>
  <c r="R528" i="1"/>
  <c r="V527" i="1"/>
  <c r="U527" i="1"/>
  <c r="T527" i="1"/>
  <c r="S527" i="1"/>
  <c r="R527" i="1"/>
  <c r="V526" i="1"/>
  <c r="U526" i="1"/>
  <c r="T526" i="1"/>
  <c r="S526" i="1"/>
  <c r="R526" i="1"/>
  <c r="V525" i="1"/>
  <c r="U525" i="1"/>
  <c r="T525" i="1"/>
  <c r="S525" i="1"/>
  <c r="R525" i="1"/>
  <c r="V524" i="1"/>
  <c r="U524" i="1"/>
  <c r="T524" i="1"/>
  <c r="S524" i="1"/>
  <c r="R524" i="1"/>
  <c r="V523" i="1"/>
  <c r="U523" i="1"/>
  <c r="T523" i="1"/>
  <c r="S523" i="1"/>
  <c r="R523" i="1"/>
  <c r="V522" i="1"/>
  <c r="U522" i="1"/>
  <c r="T522" i="1"/>
  <c r="S522" i="1"/>
  <c r="R522" i="1"/>
  <c r="V521" i="1"/>
  <c r="U521" i="1"/>
  <c r="T521" i="1"/>
  <c r="S521" i="1"/>
  <c r="R521" i="1"/>
  <c r="V520" i="1"/>
  <c r="U520" i="1"/>
  <c r="T520" i="1"/>
  <c r="S520" i="1"/>
  <c r="R520" i="1"/>
  <c r="V519" i="1"/>
  <c r="U519" i="1"/>
  <c r="T519" i="1"/>
  <c r="S519" i="1"/>
  <c r="R519" i="1"/>
  <c r="V515" i="1"/>
  <c r="U515" i="1"/>
  <c r="T515" i="1"/>
  <c r="S515" i="1"/>
  <c r="R515" i="1"/>
  <c r="V514" i="1"/>
  <c r="U514" i="1"/>
  <c r="T514" i="1"/>
  <c r="S514" i="1"/>
  <c r="R514" i="1"/>
  <c r="V513" i="1"/>
  <c r="U513" i="1"/>
  <c r="T513" i="1"/>
  <c r="S513" i="1"/>
  <c r="R513" i="1"/>
  <c r="V512" i="1"/>
  <c r="U512" i="1"/>
  <c r="T512" i="1"/>
  <c r="S512" i="1"/>
  <c r="R512" i="1"/>
  <c r="V511" i="1"/>
  <c r="U511" i="1"/>
  <c r="T511" i="1"/>
  <c r="S511" i="1"/>
  <c r="R511" i="1"/>
  <c r="V510" i="1"/>
  <c r="U510" i="1"/>
  <c r="T510" i="1"/>
  <c r="S510" i="1"/>
  <c r="R510" i="1"/>
  <c r="V509" i="1"/>
  <c r="U509" i="1"/>
  <c r="T509" i="1"/>
  <c r="S509" i="1"/>
  <c r="R509" i="1"/>
  <c r="V508" i="1"/>
  <c r="U508" i="1"/>
  <c r="T508" i="1"/>
  <c r="S508" i="1"/>
  <c r="R508" i="1"/>
  <c r="V507" i="1"/>
  <c r="U507" i="1"/>
  <c r="T507" i="1"/>
  <c r="S507" i="1"/>
  <c r="R507" i="1"/>
  <c r="V506" i="1"/>
  <c r="U506" i="1"/>
  <c r="T506" i="1"/>
  <c r="S506" i="1"/>
  <c r="R506" i="1"/>
  <c r="V505" i="1"/>
  <c r="U505" i="1"/>
  <c r="T505" i="1"/>
  <c r="S505" i="1"/>
  <c r="R505" i="1"/>
  <c r="V504" i="1"/>
  <c r="U504" i="1"/>
  <c r="T504" i="1"/>
  <c r="S504" i="1"/>
  <c r="R504" i="1"/>
  <c r="V503" i="1"/>
  <c r="U503" i="1"/>
  <c r="T503" i="1"/>
  <c r="S503" i="1"/>
  <c r="R503" i="1"/>
  <c r="V502" i="1"/>
  <c r="U502" i="1"/>
  <c r="T502" i="1"/>
  <c r="S502" i="1"/>
  <c r="R502" i="1"/>
  <c r="V501" i="1"/>
  <c r="U501" i="1"/>
  <c r="T501" i="1"/>
  <c r="S501" i="1"/>
  <c r="R501" i="1"/>
  <c r="V500" i="1"/>
  <c r="U500" i="1"/>
  <c r="T500" i="1"/>
  <c r="S500" i="1"/>
  <c r="R500" i="1"/>
  <c r="V499" i="1"/>
  <c r="U499" i="1"/>
  <c r="T499" i="1"/>
  <c r="S499" i="1"/>
  <c r="R499" i="1"/>
  <c r="V498" i="1"/>
  <c r="U498" i="1"/>
  <c r="T498" i="1"/>
  <c r="S498" i="1"/>
  <c r="R498" i="1"/>
  <c r="V497" i="1"/>
  <c r="U497" i="1"/>
  <c r="T497" i="1"/>
  <c r="S497" i="1"/>
  <c r="R497" i="1"/>
  <c r="V496" i="1"/>
  <c r="U496" i="1"/>
  <c r="T496" i="1"/>
  <c r="S496" i="1"/>
  <c r="R496" i="1"/>
  <c r="V495" i="1"/>
  <c r="U495" i="1"/>
  <c r="T495" i="1"/>
  <c r="S495" i="1"/>
  <c r="R495" i="1"/>
  <c r="V494" i="1"/>
  <c r="U494" i="1"/>
  <c r="T494" i="1"/>
  <c r="S494" i="1"/>
  <c r="R494" i="1"/>
  <c r="V493" i="1"/>
  <c r="U493" i="1"/>
  <c r="T493" i="1"/>
  <c r="S493" i="1"/>
  <c r="R493" i="1"/>
  <c r="V492" i="1"/>
  <c r="U492" i="1"/>
  <c r="T492" i="1"/>
  <c r="S492" i="1"/>
  <c r="R492" i="1"/>
  <c r="V491" i="1"/>
  <c r="U491" i="1"/>
  <c r="T491" i="1"/>
  <c r="S491" i="1"/>
  <c r="R491" i="1"/>
  <c r="V490" i="1"/>
  <c r="U490" i="1"/>
  <c r="T490" i="1"/>
  <c r="S490" i="1"/>
  <c r="R490" i="1"/>
  <c r="V489" i="1"/>
  <c r="U489" i="1"/>
  <c r="T489" i="1"/>
  <c r="S489" i="1"/>
  <c r="R489" i="1"/>
  <c r="V25" i="1"/>
  <c r="U25" i="1"/>
  <c r="T25" i="1"/>
  <c r="S25" i="1"/>
  <c r="R25" i="1"/>
  <c r="V24" i="1"/>
  <c r="U24" i="1"/>
  <c r="T24" i="1"/>
  <c r="S24" i="1"/>
  <c r="R24" i="1"/>
  <c r="V23" i="1"/>
  <c r="U23" i="1"/>
  <c r="T23" i="1"/>
  <c r="S23" i="1"/>
  <c r="R23" i="1"/>
  <c r="V22" i="1"/>
  <c r="U22" i="1"/>
  <c r="T22" i="1"/>
  <c r="S22" i="1"/>
  <c r="R22" i="1"/>
  <c r="V21" i="1"/>
  <c r="U21" i="1"/>
  <c r="T21" i="1"/>
  <c r="S21" i="1"/>
  <c r="R21" i="1"/>
  <c r="V20" i="1"/>
  <c r="U20" i="1"/>
  <c r="T20" i="1"/>
  <c r="S20" i="1"/>
  <c r="R20" i="1"/>
  <c r="V19" i="1"/>
  <c r="U19" i="1"/>
  <c r="T19" i="1"/>
  <c r="S19" i="1"/>
  <c r="R19" i="1"/>
  <c r="V18" i="1"/>
  <c r="U18" i="1"/>
  <c r="T18" i="1"/>
  <c r="S18" i="1"/>
  <c r="R18" i="1"/>
  <c r="V17" i="1"/>
  <c r="U17" i="1"/>
  <c r="T17" i="1"/>
  <c r="S17" i="1"/>
  <c r="R17" i="1"/>
  <c r="V16" i="1"/>
  <c r="U16" i="1"/>
  <c r="T16" i="1"/>
  <c r="S16" i="1"/>
  <c r="R16" i="1"/>
  <c r="V15" i="1"/>
  <c r="U15" i="1"/>
  <c r="T15" i="1"/>
  <c r="S15" i="1"/>
  <c r="R15" i="1"/>
  <c r="V14" i="1"/>
  <c r="U14" i="1"/>
  <c r="T14" i="1"/>
  <c r="S14" i="1"/>
  <c r="R14" i="1"/>
  <c r="V13" i="1"/>
  <c r="U13" i="1"/>
  <c r="T13" i="1"/>
  <c r="S13" i="1"/>
  <c r="R13" i="1"/>
  <c r="V12" i="1"/>
  <c r="U12" i="1"/>
  <c r="T12" i="1"/>
  <c r="S12" i="1"/>
  <c r="R12" i="1"/>
  <c r="V11" i="1"/>
  <c r="U11" i="1"/>
  <c r="T11" i="1"/>
  <c r="S11" i="1"/>
  <c r="R11" i="1"/>
  <c r="V10" i="1"/>
  <c r="U10" i="1"/>
  <c r="T10" i="1"/>
  <c r="S10" i="1"/>
  <c r="R10" i="1"/>
  <c r="V43" i="1"/>
  <c r="U43" i="1"/>
  <c r="T43" i="1"/>
  <c r="S43" i="1"/>
  <c r="R43" i="1"/>
  <c r="V42" i="1"/>
  <c r="U42" i="1"/>
  <c r="T42" i="1"/>
  <c r="S42" i="1"/>
  <c r="R42" i="1"/>
  <c r="V41" i="1"/>
  <c r="U41" i="1"/>
  <c r="T41" i="1"/>
  <c r="S41" i="1"/>
  <c r="R41" i="1"/>
  <c r="V40" i="1"/>
  <c r="U40" i="1"/>
  <c r="T40" i="1"/>
  <c r="S40" i="1"/>
  <c r="R40" i="1"/>
  <c r="V39" i="1"/>
  <c r="U39" i="1"/>
  <c r="T39" i="1"/>
  <c r="S39" i="1"/>
  <c r="R39" i="1"/>
  <c r="V38" i="1"/>
  <c r="U38" i="1"/>
  <c r="T38" i="1"/>
  <c r="S38" i="1"/>
  <c r="R38" i="1"/>
  <c r="V37" i="1"/>
  <c r="U37" i="1"/>
  <c r="T37" i="1"/>
  <c r="S37" i="1"/>
  <c r="R37" i="1"/>
  <c r="V36" i="1"/>
  <c r="U36" i="1"/>
  <c r="T36" i="1"/>
  <c r="S36" i="1"/>
  <c r="R36" i="1"/>
  <c r="V35" i="1"/>
  <c r="U35" i="1"/>
  <c r="T35" i="1"/>
  <c r="S35" i="1"/>
  <c r="R35" i="1"/>
  <c r="V34" i="1"/>
  <c r="U34" i="1"/>
  <c r="T34" i="1"/>
  <c r="S34" i="1"/>
  <c r="R34" i="1"/>
  <c r="V33" i="1"/>
  <c r="U33" i="1"/>
  <c r="T33" i="1"/>
  <c r="S33" i="1"/>
  <c r="R33" i="1"/>
  <c r="V32" i="1"/>
  <c r="U32" i="1"/>
  <c r="T32" i="1"/>
  <c r="S32" i="1"/>
  <c r="R32" i="1"/>
  <c r="V31" i="1"/>
  <c r="U31" i="1"/>
  <c r="T31" i="1"/>
  <c r="S31" i="1"/>
  <c r="R31" i="1"/>
  <c r="V30" i="1"/>
  <c r="U30" i="1"/>
  <c r="T30" i="1"/>
  <c r="S30" i="1"/>
  <c r="R30" i="1"/>
  <c r="V29" i="1"/>
  <c r="U29" i="1"/>
  <c r="T29" i="1"/>
  <c r="S29" i="1"/>
  <c r="R29" i="1"/>
  <c r="V28" i="1"/>
  <c r="U28" i="1"/>
  <c r="T28" i="1"/>
  <c r="S28" i="1"/>
  <c r="R28" i="1"/>
  <c r="V70" i="1"/>
  <c r="U70" i="1"/>
  <c r="T70" i="1"/>
  <c r="S70" i="1"/>
  <c r="R70" i="1"/>
  <c r="V69" i="1"/>
  <c r="U69" i="1"/>
  <c r="T69" i="1"/>
  <c r="S69" i="1"/>
  <c r="R69" i="1"/>
  <c r="V68" i="1"/>
  <c r="U68" i="1"/>
  <c r="T68" i="1"/>
  <c r="S68" i="1"/>
  <c r="R68" i="1"/>
  <c r="V67" i="1"/>
  <c r="U67" i="1"/>
  <c r="T67" i="1"/>
  <c r="S67" i="1"/>
  <c r="R67" i="1"/>
  <c r="V66" i="1"/>
  <c r="U66" i="1"/>
  <c r="T66" i="1"/>
  <c r="S66" i="1"/>
  <c r="R66" i="1"/>
  <c r="V65" i="1"/>
  <c r="U65" i="1"/>
  <c r="T65" i="1"/>
  <c r="S65" i="1"/>
  <c r="R65" i="1"/>
  <c r="V64" i="1"/>
  <c r="U64" i="1"/>
  <c r="T64" i="1"/>
  <c r="S64" i="1"/>
  <c r="R64" i="1"/>
  <c r="V63" i="1"/>
  <c r="U63" i="1"/>
  <c r="T63" i="1"/>
  <c r="S63" i="1"/>
  <c r="R63" i="1"/>
  <c r="V62" i="1"/>
  <c r="U62" i="1"/>
  <c r="T62" i="1"/>
  <c r="S62" i="1"/>
  <c r="R62" i="1"/>
  <c r="V61" i="1"/>
  <c r="U61" i="1"/>
  <c r="T61" i="1"/>
  <c r="S61" i="1"/>
  <c r="R61" i="1"/>
  <c r="V60" i="1"/>
  <c r="U60" i="1"/>
  <c r="T60" i="1"/>
  <c r="S60" i="1"/>
  <c r="R60" i="1"/>
  <c r="V59" i="1"/>
  <c r="U59" i="1"/>
  <c r="T59" i="1"/>
  <c r="S59" i="1"/>
  <c r="R59" i="1"/>
  <c r="V58" i="1"/>
  <c r="U58" i="1"/>
  <c r="T58" i="1"/>
  <c r="S58" i="1"/>
  <c r="R58" i="1"/>
  <c r="V57" i="1"/>
  <c r="U57" i="1"/>
  <c r="T57" i="1"/>
  <c r="S57" i="1"/>
  <c r="R57" i="1"/>
  <c r="V56" i="1"/>
  <c r="U56" i="1"/>
  <c r="T56" i="1"/>
  <c r="S56" i="1"/>
  <c r="R56" i="1"/>
  <c r="V55" i="1"/>
  <c r="U55" i="1"/>
  <c r="T55" i="1"/>
  <c r="S55" i="1"/>
  <c r="R55" i="1"/>
  <c r="V54" i="1"/>
  <c r="U54" i="1"/>
  <c r="T54" i="1"/>
  <c r="S54" i="1"/>
  <c r="R54" i="1"/>
  <c r="V53" i="1"/>
  <c r="U53" i="1"/>
  <c r="T53" i="1"/>
  <c r="S53" i="1"/>
  <c r="R53" i="1"/>
  <c r="V52" i="1"/>
  <c r="U52" i="1"/>
  <c r="T52" i="1"/>
  <c r="S52" i="1"/>
  <c r="R52" i="1"/>
  <c r="V51" i="1"/>
  <c r="U51" i="1"/>
  <c r="T51" i="1"/>
  <c r="S51" i="1"/>
  <c r="R51" i="1"/>
  <c r="V50" i="1"/>
  <c r="U50" i="1"/>
  <c r="T50" i="1"/>
  <c r="S50" i="1"/>
  <c r="R50" i="1"/>
  <c r="V49" i="1"/>
  <c r="U49" i="1"/>
  <c r="T49" i="1"/>
  <c r="S49" i="1"/>
  <c r="R49" i="1"/>
  <c r="V48" i="1"/>
  <c r="U48" i="1"/>
  <c r="T48" i="1"/>
  <c r="S48" i="1"/>
  <c r="R48" i="1"/>
  <c r="V47" i="1"/>
  <c r="U47" i="1"/>
  <c r="T47" i="1"/>
  <c r="S47" i="1"/>
  <c r="R47" i="1"/>
  <c r="V46" i="1"/>
  <c r="U46" i="1"/>
  <c r="T46" i="1"/>
  <c r="S46" i="1"/>
  <c r="R46" i="1"/>
  <c r="V102" i="1"/>
  <c r="U102" i="1"/>
  <c r="T102" i="1"/>
  <c r="S102" i="1"/>
  <c r="R102" i="1"/>
  <c r="V101" i="1"/>
  <c r="U101" i="1"/>
  <c r="T101" i="1"/>
  <c r="S101" i="1"/>
  <c r="R101" i="1"/>
  <c r="V100" i="1"/>
  <c r="U100" i="1"/>
  <c r="T100" i="1"/>
  <c r="S100" i="1"/>
  <c r="R100" i="1"/>
  <c r="V99" i="1"/>
  <c r="U99" i="1"/>
  <c r="T99" i="1"/>
  <c r="S99" i="1"/>
  <c r="R99" i="1"/>
  <c r="V98" i="1"/>
  <c r="U98" i="1"/>
  <c r="T98" i="1"/>
  <c r="S98" i="1"/>
  <c r="R98" i="1"/>
  <c r="V97" i="1"/>
  <c r="U97" i="1"/>
  <c r="T97" i="1"/>
  <c r="S97" i="1"/>
  <c r="R97" i="1"/>
  <c r="V96" i="1"/>
  <c r="U96" i="1"/>
  <c r="T96" i="1"/>
  <c r="S96" i="1"/>
  <c r="R96" i="1"/>
  <c r="V95" i="1"/>
  <c r="U95" i="1"/>
  <c r="T95" i="1"/>
  <c r="S95" i="1"/>
  <c r="R95" i="1"/>
  <c r="V94" i="1"/>
  <c r="U94" i="1"/>
  <c r="T94" i="1"/>
  <c r="S94" i="1"/>
  <c r="R94" i="1"/>
  <c r="V93" i="1"/>
  <c r="U93" i="1"/>
  <c r="T93" i="1"/>
  <c r="S93" i="1"/>
  <c r="R93" i="1"/>
  <c r="V92" i="1"/>
  <c r="U92" i="1"/>
  <c r="T92" i="1"/>
  <c r="S92" i="1"/>
  <c r="R92" i="1"/>
  <c r="V91" i="1"/>
  <c r="U91" i="1"/>
  <c r="T91" i="1"/>
  <c r="S91" i="1"/>
  <c r="R91" i="1"/>
  <c r="V90" i="1"/>
  <c r="U90" i="1"/>
  <c r="T90" i="1"/>
  <c r="S90" i="1"/>
  <c r="R90" i="1"/>
  <c r="V89" i="1"/>
  <c r="U89" i="1"/>
  <c r="T89" i="1"/>
  <c r="S89" i="1"/>
  <c r="R89" i="1"/>
  <c r="V88" i="1"/>
  <c r="U88" i="1"/>
  <c r="T88" i="1"/>
  <c r="S88" i="1"/>
  <c r="R88" i="1"/>
  <c r="V87" i="1"/>
  <c r="U87" i="1"/>
  <c r="T87" i="1"/>
  <c r="S87" i="1"/>
  <c r="R87" i="1"/>
  <c r="V86" i="1"/>
  <c r="U86" i="1"/>
  <c r="T86" i="1"/>
  <c r="S86" i="1"/>
  <c r="R86" i="1"/>
  <c r="V85" i="1"/>
  <c r="U85" i="1"/>
  <c r="T85" i="1"/>
  <c r="S85" i="1"/>
  <c r="R85" i="1"/>
  <c r="V84" i="1"/>
  <c r="U84" i="1"/>
  <c r="T84" i="1"/>
  <c r="S84" i="1"/>
  <c r="R84" i="1"/>
  <c r="V83" i="1"/>
  <c r="U83" i="1"/>
  <c r="T83" i="1"/>
  <c r="S83" i="1"/>
  <c r="R83" i="1"/>
  <c r="V82" i="1"/>
  <c r="U82" i="1"/>
  <c r="T82" i="1"/>
  <c r="S82" i="1"/>
  <c r="R82" i="1"/>
  <c r="V81" i="1"/>
  <c r="U81" i="1"/>
  <c r="T81" i="1"/>
  <c r="S81" i="1"/>
  <c r="R81" i="1"/>
  <c r="V80" i="1"/>
  <c r="U80" i="1"/>
  <c r="T80" i="1"/>
  <c r="S80" i="1"/>
  <c r="R80" i="1"/>
  <c r="V79" i="1"/>
  <c r="U79" i="1"/>
  <c r="T79" i="1"/>
  <c r="S79" i="1"/>
  <c r="R79" i="1"/>
  <c r="V78" i="1"/>
  <c r="U78" i="1"/>
  <c r="T78" i="1"/>
  <c r="S78" i="1"/>
  <c r="R78" i="1"/>
  <c r="V77" i="1"/>
  <c r="U77" i="1"/>
  <c r="T77" i="1"/>
  <c r="S77" i="1"/>
  <c r="R77" i="1"/>
  <c r="V76" i="1"/>
  <c r="U76" i="1"/>
  <c r="T76" i="1"/>
  <c r="S76" i="1"/>
  <c r="R76" i="1"/>
  <c r="V75" i="1"/>
  <c r="U75" i="1"/>
  <c r="T75" i="1"/>
  <c r="S75" i="1"/>
  <c r="R75" i="1"/>
  <c r="V74" i="1"/>
  <c r="U74" i="1"/>
  <c r="T74" i="1"/>
  <c r="S74" i="1"/>
  <c r="R74" i="1"/>
  <c r="V73" i="1"/>
  <c r="U73" i="1"/>
  <c r="T73" i="1"/>
  <c r="S73" i="1"/>
  <c r="R73" i="1"/>
  <c r="V127" i="1"/>
  <c r="U127" i="1"/>
  <c r="T127" i="1"/>
  <c r="S127" i="1"/>
  <c r="R127" i="1"/>
  <c r="V126" i="1"/>
  <c r="U126" i="1"/>
  <c r="T126" i="1"/>
  <c r="S126" i="1"/>
  <c r="R126" i="1"/>
  <c r="V125" i="1"/>
  <c r="U125" i="1"/>
  <c r="T125" i="1"/>
  <c r="S125" i="1"/>
  <c r="R125" i="1"/>
  <c r="V124" i="1"/>
  <c r="U124" i="1"/>
  <c r="T124" i="1"/>
  <c r="S124" i="1"/>
  <c r="R124" i="1"/>
  <c r="V121" i="1"/>
  <c r="U121" i="1"/>
  <c r="T121" i="1"/>
  <c r="S121" i="1"/>
  <c r="R121" i="1"/>
  <c r="V120" i="1"/>
  <c r="U120" i="1"/>
  <c r="T120" i="1"/>
  <c r="S120" i="1"/>
  <c r="R120" i="1"/>
  <c r="V119" i="1"/>
  <c r="U119" i="1"/>
  <c r="T119" i="1"/>
  <c r="S119" i="1"/>
  <c r="R119" i="1"/>
  <c r="V118" i="1"/>
  <c r="U118" i="1"/>
  <c r="T118" i="1"/>
  <c r="S118" i="1"/>
  <c r="R118" i="1"/>
  <c r="V117" i="1"/>
  <c r="U117" i="1"/>
  <c r="T117" i="1"/>
  <c r="S117" i="1"/>
  <c r="R117" i="1"/>
  <c r="V116" i="1"/>
  <c r="U116" i="1"/>
  <c r="T116" i="1"/>
  <c r="S116" i="1"/>
  <c r="R116" i="1"/>
  <c r="V115" i="1"/>
  <c r="U115" i="1"/>
  <c r="T115" i="1"/>
  <c r="S115" i="1"/>
  <c r="R115" i="1"/>
  <c r="V114" i="1"/>
  <c r="U114" i="1"/>
  <c r="T114" i="1"/>
  <c r="S114" i="1"/>
  <c r="R114" i="1"/>
  <c r="V113" i="1"/>
  <c r="U113" i="1"/>
  <c r="T113" i="1"/>
  <c r="S113" i="1"/>
  <c r="R113" i="1"/>
  <c r="V112" i="1"/>
  <c r="U112" i="1"/>
  <c r="T112" i="1"/>
  <c r="S112" i="1"/>
  <c r="R112" i="1"/>
  <c r="V111" i="1"/>
  <c r="U111" i="1"/>
  <c r="T111" i="1"/>
  <c r="S111" i="1"/>
  <c r="R111" i="1"/>
  <c r="V110" i="1"/>
  <c r="U110" i="1"/>
  <c r="T110" i="1"/>
  <c r="S110" i="1"/>
  <c r="R110" i="1"/>
  <c r="V109" i="1"/>
  <c r="U109" i="1"/>
  <c r="T109" i="1"/>
  <c r="S109" i="1"/>
  <c r="R109" i="1"/>
  <c r="V108" i="1"/>
  <c r="U108" i="1"/>
  <c r="T108" i="1"/>
  <c r="S108" i="1"/>
  <c r="R108" i="1"/>
  <c r="V107" i="1"/>
  <c r="U107" i="1"/>
  <c r="T107" i="1"/>
  <c r="S107" i="1"/>
  <c r="R107" i="1"/>
  <c r="V106" i="1"/>
  <c r="U106" i="1"/>
  <c r="T106" i="1"/>
  <c r="S106" i="1"/>
  <c r="R106" i="1"/>
  <c r="V141" i="1"/>
  <c r="U141" i="1"/>
  <c r="T141" i="1"/>
  <c r="S141" i="1"/>
  <c r="R141" i="1"/>
  <c r="V140" i="1"/>
  <c r="U140" i="1"/>
  <c r="T140" i="1"/>
  <c r="S140" i="1"/>
  <c r="R140" i="1"/>
  <c r="V139" i="1"/>
  <c r="U139" i="1"/>
  <c r="T139" i="1"/>
  <c r="S139" i="1"/>
  <c r="R139" i="1"/>
  <c r="V138" i="1"/>
  <c r="U138" i="1"/>
  <c r="T138" i="1"/>
  <c r="S138" i="1"/>
  <c r="R138" i="1"/>
  <c r="V136" i="1"/>
  <c r="U136" i="1"/>
  <c r="T136" i="1"/>
  <c r="S136" i="1"/>
  <c r="R136" i="1"/>
  <c r="V135" i="1"/>
  <c r="U135" i="1"/>
  <c r="T135" i="1"/>
  <c r="S135" i="1"/>
  <c r="R135" i="1"/>
  <c r="V134" i="1"/>
  <c r="U134" i="1"/>
  <c r="T134" i="1"/>
  <c r="S134" i="1"/>
  <c r="R134" i="1"/>
  <c r="V133" i="1"/>
  <c r="U133" i="1"/>
  <c r="T133" i="1"/>
  <c r="S133" i="1"/>
  <c r="R133" i="1"/>
  <c r="V132" i="1"/>
  <c r="U132" i="1"/>
  <c r="T132" i="1"/>
  <c r="S132" i="1"/>
  <c r="R132" i="1"/>
  <c r="V131" i="1"/>
  <c r="U131" i="1"/>
  <c r="T131" i="1"/>
  <c r="S131" i="1"/>
  <c r="R131" i="1"/>
  <c r="V130" i="1"/>
  <c r="U130" i="1"/>
  <c r="T130" i="1"/>
  <c r="S130" i="1"/>
  <c r="R130" i="1"/>
  <c r="V362" i="1"/>
  <c r="U362" i="1"/>
  <c r="T362" i="1"/>
  <c r="S362" i="1"/>
  <c r="R362" i="1"/>
  <c r="V361" i="1"/>
  <c r="U361" i="1"/>
  <c r="T361" i="1"/>
  <c r="S361" i="1"/>
  <c r="R361" i="1"/>
  <c r="V360" i="1"/>
  <c r="U360" i="1"/>
  <c r="T360" i="1"/>
  <c r="S360" i="1"/>
  <c r="R360" i="1"/>
  <c r="V359" i="1"/>
  <c r="U359" i="1"/>
  <c r="T359" i="1"/>
  <c r="S359" i="1"/>
  <c r="R359" i="1"/>
  <c r="V358" i="1"/>
  <c r="U358" i="1"/>
  <c r="T358" i="1"/>
  <c r="S358" i="1"/>
  <c r="R358" i="1"/>
  <c r="V357" i="1"/>
  <c r="U357" i="1"/>
  <c r="T357" i="1"/>
  <c r="S357" i="1"/>
  <c r="R357" i="1"/>
  <c r="V356" i="1"/>
  <c r="U356" i="1"/>
  <c r="T356" i="1"/>
  <c r="S356" i="1"/>
  <c r="R356" i="1"/>
  <c r="V355" i="1"/>
  <c r="U355" i="1"/>
  <c r="T355" i="1"/>
  <c r="S355" i="1"/>
  <c r="R355" i="1"/>
  <c r="V354" i="1"/>
  <c r="U354" i="1"/>
  <c r="T354" i="1"/>
  <c r="S354" i="1"/>
  <c r="R354" i="1"/>
  <c r="V353" i="1"/>
  <c r="U353" i="1"/>
  <c r="T353" i="1"/>
  <c r="S353" i="1"/>
  <c r="R353" i="1"/>
  <c r="V352" i="1"/>
  <c r="U352" i="1"/>
  <c r="T352" i="1"/>
  <c r="S352" i="1"/>
  <c r="R352" i="1"/>
  <c r="V351" i="1"/>
  <c r="U351" i="1"/>
  <c r="T351" i="1"/>
  <c r="S351" i="1"/>
  <c r="R351" i="1"/>
  <c r="V350" i="1"/>
  <c r="U350" i="1"/>
  <c r="T350" i="1"/>
  <c r="S350" i="1"/>
  <c r="R350" i="1"/>
  <c r="V349" i="1"/>
  <c r="U349" i="1"/>
  <c r="T349" i="1"/>
  <c r="S349" i="1"/>
  <c r="R349" i="1"/>
  <c r="V348" i="1"/>
  <c r="U348" i="1"/>
  <c r="T348" i="1"/>
  <c r="S348" i="1"/>
  <c r="R348" i="1"/>
  <c r="V347" i="1"/>
  <c r="U347" i="1"/>
  <c r="T347" i="1"/>
  <c r="S347" i="1"/>
  <c r="R347" i="1"/>
  <c r="V346" i="1"/>
  <c r="U346" i="1"/>
  <c r="T346" i="1"/>
  <c r="S346" i="1"/>
  <c r="R346" i="1"/>
  <c r="V345" i="1"/>
  <c r="U345" i="1"/>
  <c r="T345" i="1"/>
  <c r="S345" i="1"/>
  <c r="R345" i="1"/>
  <c r="V344" i="1"/>
  <c r="U344" i="1"/>
  <c r="T344" i="1"/>
  <c r="S344" i="1"/>
  <c r="R344" i="1"/>
  <c r="V343" i="1"/>
  <c r="U343" i="1"/>
  <c r="T343" i="1"/>
  <c r="S343" i="1"/>
  <c r="R343" i="1"/>
  <c r="V342" i="1"/>
  <c r="U342" i="1"/>
  <c r="T342" i="1"/>
  <c r="S342" i="1"/>
  <c r="R342" i="1"/>
  <c r="V341" i="1"/>
  <c r="U341" i="1"/>
  <c r="T341" i="1"/>
  <c r="S341" i="1"/>
  <c r="R341" i="1"/>
  <c r="V340" i="1"/>
  <c r="U340" i="1"/>
  <c r="T340" i="1"/>
  <c r="S340" i="1"/>
  <c r="R340" i="1"/>
  <c r="V339" i="1"/>
  <c r="U339" i="1"/>
  <c r="T339" i="1"/>
  <c r="S339" i="1"/>
  <c r="R339" i="1"/>
  <c r="V338" i="1"/>
  <c r="U338" i="1"/>
  <c r="T338" i="1"/>
  <c r="S338" i="1"/>
  <c r="R338" i="1"/>
  <c r="V337" i="1"/>
  <c r="U337" i="1"/>
  <c r="T337" i="1"/>
  <c r="S337" i="1"/>
  <c r="R337" i="1"/>
  <c r="V336" i="1"/>
  <c r="U336" i="1"/>
  <c r="T336" i="1"/>
  <c r="S336" i="1"/>
  <c r="R336" i="1"/>
  <c r="V335" i="1"/>
  <c r="U335" i="1"/>
  <c r="T335" i="1"/>
  <c r="S335" i="1"/>
  <c r="R335" i="1"/>
  <c r="V334" i="1"/>
  <c r="U334" i="1"/>
  <c r="T334" i="1"/>
  <c r="S334" i="1"/>
  <c r="R334" i="1"/>
  <c r="V333" i="1"/>
  <c r="U333" i="1"/>
  <c r="T333" i="1"/>
  <c r="S333" i="1"/>
  <c r="R333" i="1"/>
  <c r="V332" i="1"/>
  <c r="U332" i="1"/>
  <c r="T332" i="1"/>
  <c r="S332" i="1"/>
  <c r="R332" i="1"/>
  <c r="V331" i="1"/>
  <c r="U331" i="1"/>
  <c r="T331" i="1"/>
  <c r="S331" i="1"/>
  <c r="R331" i="1"/>
  <c r="V330" i="1"/>
  <c r="U330" i="1"/>
  <c r="T330" i="1"/>
  <c r="S330" i="1"/>
  <c r="R330" i="1"/>
  <c r="V329" i="1"/>
  <c r="U329" i="1"/>
  <c r="T329" i="1"/>
  <c r="S329" i="1"/>
  <c r="R329" i="1"/>
  <c r="V328" i="1"/>
  <c r="U328" i="1"/>
  <c r="T328" i="1"/>
  <c r="S328" i="1"/>
  <c r="R328" i="1"/>
  <c r="V327" i="1"/>
  <c r="U327" i="1"/>
  <c r="T327" i="1"/>
  <c r="S327" i="1"/>
  <c r="R327" i="1"/>
  <c r="V326" i="1"/>
  <c r="U326" i="1"/>
  <c r="T326" i="1"/>
  <c r="S326" i="1"/>
  <c r="R326" i="1"/>
  <c r="V325" i="1"/>
  <c r="U325" i="1"/>
  <c r="T325" i="1"/>
  <c r="S325" i="1"/>
  <c r="R325" i="1"/>
  <c r="V324" i="1"/>
  <c r="U324" i="1"/>
  <c r="T324" i="1"/>
  <c r="S324" i="1"/>
  <c r="R324" i="1"/>
  <c r="V323" i="1"/>
  <c r="U323" i="1"/>
  <c r="T323" i="1"/>
  <c r="S323" i="1"/>
  <c r="R323" i="1"/>
  <c r="V322" i="1"/>
  <c r="U322" i="1"/>
  <c r="T322" i="1"/>
  <c r="S322" i="1"/>
  <c r="R322" i="1"/>
  <c r="V321" i="1"/>
  <c r="U321" i="1"/>
  <c r="T321" i="1"/>
  <c r="S321" i="1"/>
  <c r="R321" i="1"/>
  <c r="V320" i="1"/>
  <c r="U320" i="1"/>
  <c r="T320" i="1"/>
  <c r="S320" i="1"/>
  <c r="R320" i="1"/>
  <c r="V319" i="1"/>
  <c r="U319" i="1"/>
  <c r="T319" i="1"/>
  <c r="S319" i="1"/>
  <c r="R319" i="1"/>
  <c r="V318" i="1"/>
  <c r="U318" i="1"/>
  <c r="T318" i="1"/>
  <c r="S318" i="1"/>
  <c r="R318" i="1"/>
  <c r="V317" i="1"/>
  <c r="U317" i="1"/>
  <c r="T317" i="1"/>
  <c r="S317" i="1"/>
  <c r="R317" i="1"/>
  <c r="V316" i="1"/>
  <c r="U316" i="1"/>
  <c r="T316" i="1"/>
  <c r="S316" i="1"/>
  <c r="R316" i="1"/>
  <c r="V315" i="1"/>
  <c r="U315" i="1"/>
  <c r="T315" i="1"/>
  <c r="S315" i="1"/>
  <c r="R315" i="1"/>
  <c r="V314" i="1"/>
  <c r="U314" i="1"/>
  <c r="T314" i="1"/>
  <c r="S314" i="1"/>
  <c r="R314" i="1"/>
  <c r="V313" i="1"/>
  <c r="U313" i="1"/>
  <c r="T313" i="1"/>
  <c r="S313" i="1"/>
  <c r="R313" i="1"/>
  <c r="V312" i="1"/>
  <c r="U312" i="1"/>
  <c r="T312" i="1"/>
  <c r="S312" i="1"/>
  <c r="R312" i="1"/>
  <c r="V311" i="1"/>
  <c r="U311" i="1"/>
  <c r="T311" i="1"/>
  <c r="S311" i="1"/>
  <c r="R311" i="1"/>
  <c r="V310" i="1"/>
  <c r="U310" i="1"/>
  <c r="T310" i="1"/>
  <c r="S310" i="1"/>
  <c r="R310" i="1"/>
  <c r="V309" i="1"/>
  <c r="U309" i="1"/>
  <c r="T309" i="1"/>
  <c r="S309" i="1"/>
  <c r="R309" i="1"/>
  <c r="V308" i="1"/>
  <c r="U308" i="1"/>
  <c r="T308" i="1"/>
  <c r="S308" i="1"/>
  <c r="R308" i="1"/>
  <c r="V307" i="1"/>
  <c r="U307" i="1"/>
  <c r="T307" i="1"/>
  <c r="S307" i="1"/>
  <c r="R307" i="1"/>
  <c r="V306" i="1"/>
  <c r="U306" i="1"/>
  <c r="T306" i="1"/>
  <c r="S306" i="1"/>
  <c r="R306" i="1"/>
  <c r="V305" i="1"/>
  <c r="U305" i="1"/>
  <c r="T305" i="1"/>
  <c r="S305" i="1"/>
  <c r="R305" i="1"/>
  <c r="V304" i="1"/>
  <c r="U304" i="1"/>
  <c r="T304" i="1"/>
  <c r="S304" i="1"/>
  <c r="R304" i="1"/>
  <c r="V303" i="1"/>
  <c r="U303" i="1"/>
  <c r="T303" i="1"/>
  <c r="S303" i="1"/>
  <c r="R303" i="1"/>
  <c r="V302" i="1"/>
  <c r="U302" i="1"/>
  <c r="T302" i="1"/>
  <c r="S302" i="1"/>
  <c r="R302" i="1"/>
  <c r="V301" i="1"/>
  <c r="U301" i="1"/>
  <c r="T301" i="1"/>
  <c r="S301" i="1"/>
  <c r="R301" i="1"/>
  <c r="V300" i="1"/>
  <c r="U300" i="1"/>
  <c r="T300" i="1"/>
  <c r="S300" i="1"/>
  <c r="R300" i="1"/>
  <c r="V299" i="1"/>
  <c r="U299" i="1"/>
  <c r="T299" i="1"/>
  <c r="S299" i="1"/>
  <c r="R299" i="1"/>
  <c r="V298" i="1"/>
  <c r="U298" i="1"/>
  <c r="T298" i="1"/>
  <c r="S298" i="1"/>
  <c r="R298" i="1"/>
  <c r="V297" i="1"/>
  <c r="U297" i="1"/>
  <c r="T297" i="1"/>
  <c r="S297" i="1"/>
  <c r="R297" i="1"/>
  <c r="V296" i="1"/>
  <c r="U296" i="1"/>
  <c r="T296" i="1"/>
  <c r="S296" i="1"/>
  <c r="R296" i="1"/>
  <c r="V295" i="1"/>
  <c r="U295" i="1"/>
  <c r="T295" i="1"/>
  <c r="S295" i="1"/>
  <c r="R295" i="1"/>
  <c r="V294" i="1"/>
  <c r="U294" i="1"/>
  <c r="T294" i="1"/>
  <c r="S294" i="1"/>
  <c r="R294" i="1"/>
  <c r="V293" i="1"/>
  <c r="U293" i="1"/>
  <c r="T293" i="1"/>
  <c r="S293" i="1"/>
  <c r="R293" i="1"/>
  <c r="V292" i="1"/>
  <c r="U292" i="1"/>
  <c r="T292" i="1"/>
  <c r="S292" i="1"/>
  <c r="R292" i="1"/>
  <c r="V291" i="1"/>
  <c r="U291" i="1"/>
  <c r="T291" i="1"/>
  <c r="S291" i="1"/>
  <c r="R291" i="1"/>
  <c r="V290" i="1"/>
  <c r="U290" i="1"/>
  <c r="T290" i="1"/>
  <c r="S290" i="1"/>
  <c r="R290" i="1"/>
  <c r="V289" i="1"/>
  <c r="U289" i="1"/>
  <c r="T289" i="1"/>
  <c r="S289" i="1"/>
  <c r="R289" i="1"/>
  <c r="V288" i="1"/>
  <c r="U288" i="1"/>
  <c r="T288" i="1"/>
  <c r="S288" i="1"/>
  <c r="R288" i="1"/>
  <c r="V287" i="1"/>
  <c r="U287" i="1"/>
  <c r="T287" i="1"/>
  <c r="S287" i="1"/>
  <c r="R287" i="1"/>
  <c r="V286" i="1"/>
  <c r="U286" i="1"/>
  <c r="T286" i="1"/>
  <c r="S286" i="1"/>
  <c r="R286" i="1"/>
  <c r="V285" i="1"/>
  <c r="U285" i="1"/>
  <c r="T285" i="1"/>
  <c r="S285" i="1"/>
  <c r="R285" i="1"/>
  <c r="V284" i="1"/>
  <c r="U284" i="1"/>
  <c r="T284" i="1"/>
  <c r="S284" i="1"/>
  <c r="R284" i="1"/>
  <c r="V283" i="1"/>
  <c r="U283" i="1"/>
  <c r="T283" i="1"/>
  <c r="S283" i="1"/>
  <c r="R283" i="1"/>
  <c r="V282" i="1"/>
  <c r="U282" i="1"/>
  <c r="T282" i="1"/>
  <c r="S282" i="1"/>
  <c r="R282" i="1"/>
  <c r="V281" i="1"/>
  <c r="U281" i="1"/>
  <c r="T281" i="1"/>
  <c r="S281" i="1"/>
  <c r="R281" i="1"/>
  <c r="V280" i="1"/>
  <c r="U280" i="1"/>
  <c r="T280" i="1"/>
  <c r="S280" i="1"/>
  <c r="R280" i="1"/>
  <c r="V279" i="1"/>
  <c r="U279" i="1"/>
  <c r="T279" i="1"/>
  <c r="S279" i="1"/>
  <c r="R279" i="1"/>
  <c r="V278" i="1"/>
  <c r="U278" i="1"/>
  <c r="T278" i="1"/>
  <c r="S278" i="1"/>
  <c r="R278" i="1"/>
  <c r="V277" i="1"/>
  <c r="U277" i="1"/>
  <c r="T277" i="1"/>
  <c r="S277" i="1"/>
  <c r="R277" i="1"/>
  <c r="V276" i="1"/>
  <c r="U276" i="1"/>
  <c r="T276" i="1"/>
  <c r="S276" i="1"/>
  <c r="R276" i="1"/>
  <c r="V275" i="1"/>
  <c r="U275" i="1"/>
  <c r="T275" i="1"/>
  <c r="S275" i="1"/>
  <c r="R275" i="1"/>
  <c r="V274" i="1"/>
  <c r="U274" i="1"/>
  <c r="T274" i="1"/>
  <c r="S274" i="1"/>
  <c r="R274" i="1"/>
  <c r="V273" i="1"/>
  <c r="U273" i="1"/>
  <c r="T273" i="1"/>
  <c r="S273" i="1"/>
  <c r="R273" i="1"/>
  <c r="V272" i="1"/>
  <c r="U272" i="1"/>
  <c r="T272" i="1"/>
  <c r="S272" i="1"/>
  <c r="R272" i="1"/>
  <c r="V271" i="1"/>
  <c r="U271" i="1"/>
  <c r="T271" i="1"/>
  <c r="S271" i="1"/>
  <c r="R271" i="1"/>
  <c r="V270" i="1"/>
  <c r="U270" i="1"/>
  <c r="T270" i="1"/>
  <c r="S270" i="1"/>
  <c r="R270" i="1"/>
  <c r="V269" i="1"/>
  <c r="U269" i="1"/>
  <c r="T269" i="1"/>
  <c r="S269" i="1"/>
  <c r="R269" i="1"/>
  <c r="V268" i="1"/>
  <c r="U268" i="1"/>
  <c r="T268" i="1"/>
  <c r="S268" i="1"/>
  <c r="R268" i="1"/>
  <c r="V267" i="1"/>
  <c r="U267" i="1"/>
  <c r="T267" i="1"/>
  <c r="S267" i="1"/>
  <c r="R267" i="1"/>
  <c r="V266" i="1"/>
  <c r="U266" i="1"/>
  <c r="T266" i="1"/>
  <c r="S266" i="1"/>
  <c r="R266" i="1"/>
  <c r="V265" i="1"/>
  <c r="U265" i="1"/>
  <c r="T265" i="1"/>
  <c r="S265" i="1"/>
  <c r="R265" i="1"/>
  <c r="V264" i="1"/>
  <c r="U264" i="1"/>
  <c r="T264" i="1"/>
  <c r="S264" i="1"/>
  <c r="R264" i="1"/>
  <c r="V263" i="1"/>
  <c r="U263" i="1"/>
  <c r="T263" i="1"/>
  <c r="S263" i="1"/>
  <c r="R263" i="1"/>
  <c r="V262" i="1"/>
  <c r="U262" i="1"/>
  <c r="T262" i="1"/>
  <c r="S262" i="1"/>
  <c r="R262" i="1"/>
  <c r="V261" i="1"/>
  <c r="U261" i="1"/>
  <c r="T261" i="1"/>
  <c r="S261" i="1"/>
  <c r="R261" i="1"/>
  <c r="V260" i="1"/>
  <c r="U260" i="1"/>
  <c r="T260" i="1"/>
  <c r="S260" i="1"/>
  <c r="R260" i="1"/>
  <c r="V259" i="1"/>
  <c r="U259" i="1"/>
  <c r="T259" i="1"/>
  <c r="S259" i="1"/>
  <c r="R259" i="1"/>
  <c r="V258" i="1"/>
  <c r="U258" i="1"/>
  <c r="T258" i="1"/>
  <c r="S258" i="1"/>
  <c r="R258" i="1"/>
  <c r="V257" i="1"/>
  <c r="U257" i="1"/>
  <c r="T257" i="1"/>
  <c r="S257" i="1"/>
  <c r="R257" i="1"/>
  <c r="V256" i="1"/>
  <c r="U256" i="1"/>
  <c r="T256" i="1"/>
  <c r="S256" i="1"/>
  <c r="R256" i="1"/>
  <c r="V255" i="1"/>
  <c r="U255" i="1"/>
  <c r="T255" i="1"/>
  <c r="S255" i="1"/>
  <c r="R255" i="1"/>
  <c r="V254" i="1"/>
  <c r="U254" i="1"/>
  <c r="T254" i="1"/>
  <c r="S254" i="1"/>
  <c r="R254" i="1"/>
  <c r="V253" i="1"/>
  <c r="U253" i="1"/>
  <c r="T253" i="1"/>
  <c r="S253" i="1"/>
  <c r="R253" i="1"/>
  <c r="V252" i="1"/>
  <c r="U252" i="1"/>
  <c r="T252" i="1"/>
  <c r="S252" i="1"/>
  <c r="R252" i="1"/>
  <c r="V251" i="1"/>
  <c r="U251" i="1"/>
  <c r="T251" i="1"/>
  <c r="S251" i="1"/>
  <c r="R251" i="1"/>
  <c r="V250" i="1"/>
  <c r="U250" i="1"/>
  <c r="T250" i="1"/>
  <c r="S250" i="1"/>
  <c r="R250" i="1"/>
  <c r="V249" i="1"/>
  <c r="U249" i="1"/>
  <c r="T249" i="1"/>
  <c r="S249" i="1"/>
  <c r="R249" i="1"/>
  <c r="V248" i="1"/>
  <c r="U248" i="1"/>
  <c r="T248" i="1"/>
  <c r="S248" i="1"/>
  <c r="R248" i="1"/>
  <c r="V247" i="1"/>
  <c r="U247" i="1"/>
  <c r="T247" i="1"/>
  <c r="S247" i="1"/>
  <c r="R247" i="1"/>
  <c r="V246" i="1"/>
  <c r="U246" i="1"/>
  <c r="T246" i="1"/>
  <c r="S246" i="1"/>
  <c r="R246" i="1"/>
  <c r="V245" i="1"/>
  <c r="U245" i="1"/>
  <c r="T245" i="1"/>
  <c r="S245" i="1"/>
  <c r="R245" i="1"/>
  <c r="V244" i="1"/>
  <c r="U244" i="1"/>
  <c r="T244" i="1"/>
  <c r="S244" i="1"/>
  <c r="R244" i="1"/>
  <c r="V243" i="1"/>
  <c r="U243" i="1"/>
  <c r="T243" i="1"/>
  <c r="S243" i="1"/>
  <c r="R243" i="1"/>
  <c r="V242" i="1"/>
  <c r="U242" i="1"/>
  <c r="T242" i="1"/>
  <c r="S242" i="1"/>
  <c r="R242" i="1"/>
  <c r="V241" i="1"/>
  <c r="U241" i="1"/>
  <c r="T241" i="1"/>
  <c r="S241" i="1"/>
  <c r="R241" i="1"/>
  <c r="V240" i="1"/>
  <c r="U240" i="1"/>
  <c r="T240" i="1"/>
  <c r="S240" i="1"/>
  <c r="R240" i="1"/>
  <c r="V239" i="1"/>
  <c r="U239" i="1"/>
  <c r="T239" i="1"/>
  <c r="S239" i="1"/>
  <c r="R239" i="1"/>
  <c r="V238" i="1"/>
  <c r="U238" i="1"/>
  <c r="T238" i="1"/>
  <c r="S238" i="1"/>
  <c r="R238" i="1"/>
  <c r="V237" i="1"/>
  <c r="U237" i="1"/>
  <c r="T237" i="1"/>
  <c r="S237" i="1"/>
  <c r="R237" i="1"/>
  <c r="V236" i="1"/>
  <c r="U236" i="1"/>
  <c r="T236" i="1"/>
  <c r="S236" i="1"/>
  <c r="R236" i="1"/>
  <c r="V235" i="1"/>
  <c r="U235" i="1"/>
  <c r="T235" i="1"/>
  <c r="S235" i="1"/>
  <c r="R235" i="1"/>
  <c r="V234" i="1"/>
  <c r="U234" i="1"/>
  <c r="T234" i="1"/>
  <c r="S234" i="1"/>
  <c r="R234" i="1"/>
  <c r="V233" i="1"/>
  <c r="U233" i="1"/>
  <c r="T233" i="1"/>
  <c r="S233" i="1"/>
  <c r="R233" i="1"/>
  <c r="V232" i="1"/>
  <c r="U232" i="1"/>
  <c r="T232" i="1"/>
  <c r="S232" i="1"/>
  <c r="R232" i="1"/>
  <c r="V231" i="1"/>
  <c r="U231" i="1"/>
  <c r="T231" i="1"/>
  <c r="S231" i="1"/>
  <c r="R231" i="1"/>
  <c r="V230" i="1"/>
  <c r="U230" i="1"/>
  <c r="T230" i="1"/>
  <c r="S230" i="1"/>
  <c r="R230" i="1"/>
  <c r="V229" i="1"/>
  <c r="U229" i="1"/>
  <c r="T229" i="1"/>
  <c r="S229" i="1"/>
  <c r="R229" i="1"/>
  <c r="V228" i="1"/>
  <c r="U228" i="1"/>
  <c r="T228" i="1"/>
  <c r="S228" i="1"/>
  <c r="R228" i="1"/>
  <c r="V227" i="1"/>
  <c r="U227" i="1"/>
  <c r="T227" i="1"/>
  <c r="S227" i="1"/>
  <c r="R227" i="1"/>
  <c r="V226" i="1"/>
  <c r="U226" i="1"/>
  <c r="T226" i="1"/>
  <c r="S226" i="1"/>
  <c r="R226" i="1"/>
  <c r="V225" i="1"/>
  <c r="U225" i="1"/>
  <c r="T225" i="1"/>
  <c r="S225" i="1"/>
  <c r="R225" i="1"/>
  <c r="V224" i="1"/>
  <c r="U224" i="1"/>
  <c r="T224" i="1"/>
  <c r="S224" i="1"/>
  <c r="R224" i="1"/>
  <c r="V223" i="1"/>
  <c r="U223" i="1"/>
  <c r="T223" i="1"/>
  <c r="S223" i="1"/>
  <c r="R223" i="1"/>
  <c r="V222" i="1"/>
  <c r="U222" i="1"/>
  <c r="T222" i="1"/>
  <c r="S222" i="1"/>
  <c r="R222" i="1"/>
  <c r="V221" i="1"/>
  <c r="U221" i="1"/>
  <c r="T221" i="1"/>
  <c r="S221" i="1"/>
  <c r="R221" i="1"/>
  <c r="V220" i="1"/>
  <c r="U220" i="1"/>
  <c r="T220" i="1"/>
  <c r="S220" i="1"/>
  <c r="R220" i="1"/>
  <c r="V219" i="1"/>
  <c r="U219" i="1"/>
  <c r="T219" i="1"/>
  <c r="S219" i="1"/>
  <c r="R219" i="1"/>
  <c r="V218" i="1"/>
  <c r="U218" i="1"/>
  <c r="T218" i="1"/>
  <c r="S218" i="1"/>
  <c r="R218" i="1"/>
  <c r="V217" i="1"/>
  <c r="U217" i="1"/>
  <c r="T217" i="1"/>
  <c r="S217" i="1"/>
  <c r="R217" i="1"/>
  <c r="V216" i="1"/>
  <c r="U216" i="1"/>
  <c r="T216" i="1"/>
  <c r="S216" i="1"/>
  <c r="R216" i="1"/>
  <c r="V215" i="1"/>
  <c r="U215" i="1"/>
  <c r="T215" i="1"/>
  <c r="S215" i="1"/>
  <c r="R215" i="1"/>
  <c r="V214" i="1"/>
  <c r="U214" i="1"/>
  <c r="T214" i="1"/>
  <c r="S214" i="1"/>
  <c r="R214" i="1"/>
  <c r="V213" i="1"/>
  <c r="U213" i="1"/>
  <c r="T213" i="1"/>
  <c r="S213" i="1"/>
  <c r="R213" i="1"/>
  <c r="V212" i="1"/>
  <c r="U212" i="1"/>
  <c r="T212" i="1"/>
  <c r="S212" i="1"/>
  <c r="R212" i="1"/>
  <c r="V211" i="1"/>
  <c r="U211" i="1"/>
  <c r="T211" i="1"/>
  <c r="S211" i="1"/>
  <c r="R211" i="1"/>
  <c r="V210" i="1"/>
  <c r="U210" i="1"/>
  <c r="T210" i="1"/>
  <c r="S210" i="1"/>
  <c r="R210" i="1"/>
  <c r="V209" i="1"/>
  <c r="U209" i="1"/>
  <c r="T209" i="1"/>
  <c r="S209" i="1"/>
  <c r="R209" i="1"/>
  <c r="V208" i="1"/>
  <c r="U208" i="1"/>
  <c r="T208" i="1"/>
  <c r="S208" i="1"/>
  <c r="R208" i="1"/>
  <c r="V207" i="1"/>
  <c r="U207" i="1"/>
  <c r="T207" i="1"/>
  <c r="S207" i="1"/>
  <c r="R207" i="1"/>
  <c r="V206" i="1"/>
  <c r="U206" i="1"/>
  <c r="T206" i="1"/>
  <c r="S206" i="1"/>
  <c r="R206" i="1"/>
  <c r="V205" i="1"/>
  <c r="U205" i="1"/>
  <c r="T205" i="1"/>
  <c r="S205" i="1"/>
  <c r="R205" i="1"/>
  <c r="V204" i="1"/>
  <c r="U204" i="1"/>
  <c r="T204" i="1"/>
  <c r="S204" i="1"/>
  <c r="R204" i="1"/>
  <c r="V203" i="1"/>
  <c r="U203" i="1"/>
  <c r="T203" i="1"/>
  <c r="S203" i="1"/>
  <c r="R203" i="1"/>
  <c r="V202" i="1"/>
  <c r="U202" i="1"/>
  <c r="T202" i="1"/>
  <c r="S202" i="1"/>
  <c r="R202" i="1"/>
  <c r="V201" i="1"/>
  <c r="U201" i="1"/>
  <c r="T201" i="1"/>
  <c r="S201" i="1"/>
  <c r="R201" i="1"/>
  <c r="V200" i="1"/>
  <c r="U200" i="1"/>
  <c r="T200" i="1"/>
  <c r="S200" i="1"/>
  <c r="R200" i="1"/>
  <c r="V199" i="1"/>
  <c r="U199" i="1"/>
  <c r="T199" i="1"/>
  <c r="S199" i="1"/>
  <c r="R199" i="1"/>
  <c r="V198" i="1"/>
  <c r="U198" i="1"/>
  <c r="T198" i="1"/>
  <c r="S198" i="1"/>
  <c r="R198" i="1"/>
  <c r="V197" i="1"/>
  <c r="U197" i="1"/>
  <c r="T197" i="1"/>
  <c r="S197" i="1"/>
  <c r="R197" i="1"/>
  <c r="V196" i="1"/>
  <c r="U196" i="1"/>
  <c r="T196" i="1"/>
  <c r="S196" i="1"/>
  <c r="R196" i="1"/>
  <c r="V195" i="1"/>
  <c r="U195" i="1"/>
  <c r="T195" i="1"/>
  <c r="S195" i="1"/>
  <c r="R195" i="1"/>
  <c r="V194" i="1"/>
  <c r="U194" i="1"/>
  <c r="T194" i="1"/>
  <c r="S194" i="1"/>
  <c r="R194" i="1"/>
  <c r="V193" i="1"/>
  <c r="U193" i="1"/>
  <c r="T193" i="1"/>
  <c r="S193" i="1"/>
  <c r="R193" i="1"/>
  <c r="V192" i="1"/>
  <c r="U192" i="1"/>
  <c r="T192" i="1"/>
  <c r="S192" i="1"/>
  <c r="R192" i="1"/>
  <c r="V191" i="1"/>
  <c r="U191" i="1"/>
  <c r="T191" i="1"/>
  <c r="S191" i="1"/>
  <c r="R191" i="1"/>
  <c r="V190" i="1"/>
  <c r="U190" i="1"/>
  <c r="T190" i="1"/>
  <c r="S190" i="1"/>
  <c r="R190" i="1"/>
  <c r="V189" i="1"/>
  <c r="U189" i="1"/>
  <c r="T189" i="1"/>
  <c r="S189" i="1"/>
  <c r="R189" i="1"/>
  <c r="V188" i="1"/>
  <c r="U188" i="1"/>
  <c r="T188" i="1"/>
  <c r="S188" i="1"/>
  <c r="R188" i="1"/>
  <c r="V187" i="1"/>
  <c r="U187" i="1"/>
  <c r="T187" i="1"/>
  <c r="S187" i="1"/>
  <c r="R187" i="1"/>
  <c r="V186" i="1"/>
  <c r="U186" i="1"/>
  <c r="T186" i="1"/>
  <c r="S186" i="1"/>
  <c r="R186" i="1"/>
  <c r="V185" i="1"/>
  <c r="U185" i="1"/>
  <c r="T185" i="1"/>
  <c r="S185" i="1"/>
  <c r="R185" i="1"/>
  <c r="V184" i="1"/>
  <c r="U184" i="1"/>
  <c r="T184" i="1"/>
  <c r="S184" i="1"/>
  <c r="R184" i="1"/>
  <c r="V183" i="1"/>
  <c r="U183" i="1"/>
  <c r="T183" i="1"/>
  <c r="S183" i="1"/>
  <c r="R183" i="1"/>
  <c r="V182" i="1"/>
  <c r="U182" i="1"/>
  <c r="T182" i="1"/>
  <c r="S182" i="1"/>
  <c r="R182" i="1"/>
  <c r="V181" i="1"/>
  <c r="U181" i="1"/>
  <c r="T181" i="1"/>
  <c r="S181" i="1"/>
  <c r="R181" i="1"/>
  <c r="V180" i="1"/>
  <c r="U180" i="1"/>
  <c r="T180" i="1"/>
  <c r="S180" i="1"/>
  <c r="R180" i="1"/>
  <c r="V179" i="1"/>
  <c r="U179" i="1"/>
  <c r="T179" i="1"/>
  <c r="S179" i="1"/>
  <c r="R179" i="1"/>
  <c r="V178" i="1"/>
  <c r="U178" i="1"/>
  <c r="T178" i="1"/>
  <c r="S178" i="1"/>
  <c r="R178" i="1"/>
  <c r="V177" i="1"/>
  <c r="U177" i="1"/>
  <c r="T177" i="1"/>
  <c r="S177" i="1"/>
  <c r="R177" i="1"/>
  <c r="V176" i="1"/>
  <c r="U176" i="1"/>
  <c r="T176" i="1"/>
  <c r="S176" i="1"/>
  <c r="R176" i="1"/>
  <c r="V175" i="1"/>
  <c r="U175" i="1"/>
  <c r="T175" i="1"/>
  <c r="S175" i="1"/>
  <c r="R175" i="1"/>
  <c r="V174" i="1"/>
  <c r="U174" i="1"/>
  <c r="T174" i="1"/>
  <c r="S174" i="1"/>
  <c r="R174" i="1"/>
  <c r="V173" i="1"/>
  <c r="U173" i="1"/>
  <c r="T173" i="1"/>
  <c r="S173" i="1"/>
  <c r="R173" i="1"/>
  <c r="V172" i="1"/>
  <c r="U172" i="1"/>
  <c r="T172" i="1"/>
  <c r="S172" i="1"/>
  <c r="R172" i="1"/>
  <c r="V171" i="1"/>
  <c r="U171" i="1"/>
  <c r="T171" i="1"/>
  <c r="S171" i="1"/>
  <c r="R171" i="1"/>
  <c r="V170" i="1"/>
  <c r="U170" i="1"/>
  <c r="T170" i="1"/>
  <c r="S170" i="1"/>
  <c r="R170" i="1"/>
  <c r="V169" i="1"/>
  <c r="U169" i="1"/>
  <c r="T169" i="1"/>
  <c r="S169" i="1"/>
  <c r="R169" i="1"/>
  <c r="V168" i="1"/>
  <c r="U168" i="1"/>
  <c r="T168" i="1"/>
  <c r="S168" i="1"/>
  <c r="R168" i="1"/>
  <c r="V167" i="1"/>
  <c r="U167" i="1"/>
  <c r="T167" i="1"/>
  <c r="S167" i="1"/>
  <c r="R167" i="1"/>
  <c r="V166" i="1"/>
  <c r="U166" i="1"/>
  <c r="T166" i="1"/>
  <c r="S166" i="1"/>
  <c r="R166" i="1"/>
  <c r="V165" i="1"/>
  <c r="U165" i="1"/>
  <c r="T165" i="1"/>
  <c r="S165" i="1"/>
  <c r="R165" i="1"/>
  <c r="V164" i="1"/>
  <c r="U164" i="1"/>
  <c r="T164" i="1"/>
  <c r="S164" i="1"/>
  <c r="R164" i="1"/>
  <c r="V163" i="1"/>
  <c r="U163" i="1"/>
  <c r="T163" i="1"/>
  <c r="S163" i="1"/>
  <c r="R163" i="1"/>
  <c r="V162" i="1"/>
  <c r="U162" i="1"/>
  <c r="T162" i="1"/>
  <c r="S162" i="1"/>
  <c r="R162" i="1"/>
  <c r="V161" i="1"/>
  <c r="U161" i="1"/>
  <c r="T161" i="1"/>
  <c r="S161" i="1"/>
  <c r="R161" i="1"/>
  <c r="V160" i="1"/>
  <c r="U160" i="1"/>
  <c r="T160" i="1"/>
  <c r="S160" i="1"/>
  <c r="R160" i="1"/>
  <c r="V159" i="1"/>
  <c r="U159" i="1"/>
  <c r="T159" i="1"/>
  <c r="S159" i="1"/>
  <c r="R159" i="1"/>
  <c r="V158" i="1"/>
  <c r="U158" i="1"/>
  <c r="T158" i="1"/>
  <c r="S158" i="1"/>
  <c r="R158" i="1"/>
  <c r="V157" i="1"/>
  <c r="U157" i="1"/>
  <c r="T157" i="1"/>
  <c r="S157" i="1"/>
  <c r="R157" i="1"/>
  <c r="V156" i="1"/>
  <c r="U156" i="1"/>
  <c r="T156" i="1"/>
  <c r="S156" i="1"/>
  <c r="R156" i="1"/>
  <c r="V155" i="1"/>
  <c r="U155" i="1"/>
  <c r="T155" i="1"/>
  <c r="S155" i="1"/>
  <c r="R155" i="1"/>
  <c r="V154" i="1"/>
  <c r="U154" i="1"/>
  <c r="T154" i="1"/>
  <c r="S154" i="1"/>
  <c r="R154" i="1"/>
  <c r="V153" i="1"/>
  <c r="U153" i="1"/>
  <c r="T153" i="1"/>
  <c r="S153" i="1"/>
  <c r="R153" i="1"/>
  <c r="V152" i="1"/>
  <c r="U152" i="1"/>
  <c r="T152" i="1"/>
  <c r="S152" i="1"/>
  <c r="R152" i="1"/>
  <c r="V151" i="1"/>
  <c r="U151" i="1"/>
  <c r="T151" i="1"/>
  <c r="S151" i="1"/>
  <c r="R151" i="1"/>
  <c r="V150" i="1"/>
  <c r="U150" i="1"/>
  <c r="T150" i="1"/>
  <c r="S150" i="1"/>
  <c r="R150" i="1"/>
  <c r="V149" i="1"/>
  <c r="U149" i="1"/>
  <c r="T149" i="1"/>
  <c r="S149" i="1"/>
  <c r="R149" i="1"/>
  <c r="V148" i="1"/>
  <c r="U148" i="1"/>
  <c r="T148" i="1"/>
  <c r="S148" i="1"/>
  <c r="R148" i="1"/>
  <c r="V147" i="1"/>
  <c r="U147" i="1"/>
  <c r="T147" i="1"/>
  <c r="S147" i="1"/>
  <c r="R147" i="1"/>
  <c r="V146" i="1"/>
  <c r="U146" i="1"/>
  <c r="T146" i="1"/>
  <c r="S146" i="1"/>
  <c r="R146" i="1"/>
  <c r="V145" i="1"/>
  <c r="U145" i="1"/>
  <c r="T145" i="1"/>
  <c r="S145" i="1"/>
  <c r="R145" i="1"/>
  <c r="V144" i="1"/>
  <c r="U144" i="1"/>
  <c r="T144" i="1"/>
  <c r="S144" i="1"/>
  <c r="R144" i="1"/>
  <c r="V386" i="1"/>
  <c r="U386" i="1"/>
  <c r="T386" i="1"/>
  <c r="S386" i="1"/>
  <c r="R386" i="1"/>
  <c r="V385" i="1"/>
  <c r="U385" i="1"/>
  <c r="T385" i="1"/>
  <c r="S385" i="1"/>
  <c r="R385" i="1"/>
  <c r="V384" i="1"/>
  <c r="U384" i="1"/>
  <c r="T384" i="1"/>
  <c r="S384" i="1"/>
  <c r="R384" i="1"/>
  <c r="V383" i="1"/>
  <c r="U383" i="1"/>
  <c r="T383" i="1"/>
  <c r="S383" i="1"/>
  <c r="R383" i="1"/>
  <c r="V382" i="1"/>
  <c r="U382" i="1"/>
  <c r="T382" i="1"/>
  <c r="S382" i="1"/>
  <c r="R382" i="1"/>
  <c r="V381" i="1"/>
  <c r="U381" i="1"/>
  <c r="T381" i="1"/>
  <c r="S381" i="1"/>
  <c r="R381" i="1"/>
  <c r="V380" i="1"/>
  <c r="U380" i="1"/>
  <c r="T380" i="1"/>
  <c r="S380" i="1"/>
  <c r="R380" i="1"/>
  <c r="V379" i="1"/>
  <c r="U379" i="1"/>
  <c r="T379" i="1"/>
  <c r="S379" i="1"/>
  <c r="R379" i="1"/>
  <c r="V378" i="1"/>
  <c r="U378" i="1"/>
  <c r="T378" i="1"/>
  <c r="S378" i="1"/>
  <c r="R378" i="1"/>
  <c r="V377" i="1"/>
  <c r="U377" i="1"/>
  <c r="T377" i="1"/>
  <c r="S377" i="1"/>
  <c r="R377" i="1"/>
  <c r="V376" i="1"/>
  <c r="U376" i="1"/>
  <c r="T376" i="1"/>
  <c r="S376" i="1"/>
  <c r="R376" i="1"/>
  <c r="V375" i="1"/>
  <c r="U375" i="1"/>
  <c r="T375" i="1"/>
  <c r="S375" i="1"/>
  <c r="R375" i="1"/>
  <c r="V374" i="1"/>
  <c r="U374" i="1"/>
  <c r="T374" i="1"/>
  <c r="S374" i="1"/>
  <c r="R374" i="1"/>
  <c r="V373" i="1"/>
  <c r="U373" i="1"/>
  <c r="T373" i="1"/>
  <c r="S373" i="1"/>
  <c r="R373" i="1"/>
  <c r="V372" i="1"/>
  <c r="U372" i="1"/>
  <c r="T372" i="1"/>
  <c r="S372" i="1"/>
  <c r="R372" i="1"/>
  <c r="V371" i="1"/>
  <c r="U371" i="1"/>
  <c r="T371" i="1"/>
  <c r="S371" i="1"/>
  <c r="R371" i="1"/>
  <c r="V370" i="1"/>
  <c r="U370" i="1"/>
  <c r="T370" i="1"/>
  <c r="S370" i="1"/>
  <c r="R370" i="1"/>
  <c r="V369" i="1"/>
  <c r="U369" i="1"/>
  <c r="T369" i="1"/>
  <c r="S369" i="1"/>
  <c r="R369" i="1"/>
  <c r="V368" i="1"/>
  <c r="U368" i="1"/>
  <c r="T368" i="1"/>
  <c r="S368" i="1"/>
  <c r="R368" i="1"/>
  <c r="V367" i="1"/>
  <c r="U367" i="1"/>
  <c r="T367" i="1"/>
  <c r="S367" i="1"/>
  <c r="R367" i="1"/>
  <c r="V366" i="1"/>
  <c r="U366" i="1"/>
  <c r="T366" i="1"/>
  <c r="S366" i="1"/>
  <c r="R366" i="1"/>
  <c r="V365" i="1"/>
  <c r="U365" i="1"/>
  <c r="T365" i="1"/>
  <c r="S365" i="1"/>
  <c r="R365" i="1"/>
  <c r="V393" i="1"/>
  <c r="U393" i="1"/>
  <c r="T393" i="1"/>
  <c r="S393" i="1"/>
  <c r="R393" i="1"/>
  <c r="V392" i="1"/>
  <c r="U392" i="1"/>
  <c r="T392" i="1"/>
  <c r="S392" i="1"/>
  <c r="R392" i="1"/>
  <c r="V391" i="1"/>
  <c r="U391" i="1"/>
  <c r="T391" i="1"/>
  <c r="S391" i="1"/>
  <c r="R391" i="1"/>
  <c r="V390" i="1"/>
  <c r="U390" i="1"/>
  <c r="T390" i="1"/>
  <c r="S390" i="1"/>
  <c r="R390" i="1"/>
  <c r="V389" i="1"/>
  <c r="U389" i="1"/>
  <c r="T389" i="1"/>
  <c r="S389" i="1"/>
  <c r="R389" i="1"/>
  <c r="V417" i="1"/>
  <c r="U417" i="1"/>
  <c r="T417" i="1"/>
  <c r="S417" i="1"/>
  <c r="R417" i="1"/>
  <c r="V416" i="1"/>
  <c r="U416" i="1"/>
  <c r="T416" i="1"/>
  <c r="S416" i="1"/>
  <c r="R416" i="1"/>
  <c r="V415" i="1"/>
  <c r="U415" i="1"/>
  <c r="T415" i="1"/>
  <c r="S415" i="1"/>
  <c r="R415" i="1"/>
  <c r="V414" i="1"/>
  <c r="U414" i="1"/>
  <c r="T414" i="1"/>
  <c r="S414" i="1"/>
  <c r="R414" i="1"/>
  <c r="V413" i="1"/>
  <c r="U413" i="1"/>
  <c r="T413" i="1"/>
  <c r="S413" i="1"/>
  <c r="R413" i="1"/>
  <c r="V412" i="1"/>
  <c r="U412" i="1"/>
  <c r="T412" i="1"/>
  <c r="S412" i="1"/>
  <c r="R412" i="1"/>
  <c r="V411" i="1"/>
  <c r="U411" i="1"/>
  <c r="T411" i="1"/>
  <c r="S411" i="1"/>
  <c r="R411" i="1"/>
  <c r="V410" i="1"/>
  <c r="U410" i="1"/>
  <c r="T410" i="1"/>
  <c r="S410" i="1"/>
  <c r="R410" i="1"/>
  <c r="V409" i="1"/>
  <c r="U409" i="1"/>
  <c r="T409" i="1"/>
  <c r="S409" i="1"/>
  <c r="R409" i="1"/>
  <c r="V408" i="1"/>
  <c r="U408" i="1"/>
  <c r="T408" i="1"/>
  <c r="S408" i="1"/>
  <c r="R408" i="1"/>
  <c r="V407" i="1"/>
  <c r="U407" i="1"/>
  <c r="T407" i="1"/>
  <c r="S407" i="1"/>
  <c r="R407" i="1"/>
  <c r="V406" i="1"/>
  <c r="U406" i="1"/>
  <c r="T406" i="1"/>
  <c r="S406" i="1"/>
  <c r="R406" i="1"/>
  <c r="V405" i="1"/>
  <c r="U405" i="1"/>
  <c r="T405" i="1"/>
  <c r="S405" i="1"/>
  <c r="R405" i="1"/>
  <c r="V404" i="1"/>
  <c r="U404" i="1"/>
  <c r="T404" i="1"/>
  <c r="S404" i="1"/>
  <c r="R404" i="1"/>
  <c r="V403" i="1"/>
  <c r="U403" i="1"/>
  <c r="T403" i="1"/>
  <c r="S403" i="1"/>
  <c r="R403" i="1"/>
  <c r="V402" i="1"/>
  <c r="U402" i="1"/>
  <c r="T402" i="1"/>
  <c r="S402" i="1"/>
  <c r="R402" i="1"/>
  <c r="V401" i="1"/>
  <c r="U401" i="1"/>
  <c r="T401" i="1"/>
  <c r="S401" i="1"/>
  <c r="R401" i="1"/>
  <c r="V400" i="1"/>
  <c r="U400" i="1"/>
  <c r="T400" i="1"/>
  <c r="S400" i="1"/>
  <c r="R400" i="1"/>
  <c r="V399" i="1"/>
  <c r="U399" i="1"/>
  <c r="T399" i="1"/>
  <c r="S399" i="1"/>
  <c r="R399" i="1"/>
  <c r="V398" i="1"/>
  <c r="U398" i="1"/>
  <c r="T398" i="1"/>
  <c r="S398" i="1"/>
  <c r="R398" i="1"/>
  <c r="V397" i="1"/>
  <c r="U397" i="1"/>
  <c r="T397" i="1"/>
  <c r="S397" i="1"/>
  <c r="R397" i="1"/>
  <c r="V396" i="1"/>
  <c r="U396" i="1"/>
  <c r="T396" i="1"/>
  <c r="S396" i="1"/>
  <c r="R396" i="1"/>
  <c r="V431" i="1"/>
  <c r="U431" i="1"/>
  <c r="T431" i="1"/>
  <c r="S431" i="1"/>
  <c r="R431" i="1"/>
  <c r="V430" i="1"/>
  <c r="U430" i="1"/>
  <c r="T430" i="1"/>
  <c r="S430" i="1"/>
  <c r="R430" i="1"/>
  <c r="V429" i="1"/>
  <c r="U429" i="1"/>
  <c r="T429" i="1"/>
  <c r="S429" i="1"/>
  <c r="R429" i="1"/>
  <c r="V428" i="1"/>
  <c r="U428" i="1"/>
  <c r="T428" i="1"/>
  <c r="S428" i="1"/>
  <c r="R428" i="1"/>
  <c r="V427" i="1"/>
  <c r="U427" i="1"/>
  <c r="T427" i="1"/>
  <c r="S427" i="1"/>
  <c r="R427" i="1"/>
  <c r="V426" i="1"/>
  <c r="U426" i="1"/>
  <c r="T426" i="1"/>
  <c r="S426" i="1"/>
  <c r="R426" i="1"/>
  <c r="V425" i="1"/>
  <c r="U425" i="1"/>
  <c r="T425" i="1"/>
  <c r="S425" i="1"/>
  <c r="R425" i="1"/>
  <c r="V424" i="1"/>
  <c r="U424" i="1"/>
  <c r="T424" i="1"/>
  <c r="S424" i="1"/>
  <c r="R424" i="1"/>
  <c r="V423" i="1"/>
  <c r="U423" i="1"/>
  <c r="T423" i="1"/>
  <c r="S423" i="1"/>
  <c r="R423" i="1"/>
  <c r="V422" i="1"/>
  <c r="U422" i="1"/>
  <c r="T422" i="1"/>
  <c r="S422" i="1"/>
  <c r="R422" i="1"/>
  <c r="V421" i="1"/>
  <c r="U421" i="1"/>
  <c r="T421" i="1"/>
  <c r="S421" i="1"/>
  <c r="R421" i="1"/>
  <c r="V420" i="1"/>
  <c r="U420" i="1"/>
  <c r="T420" i="1"/>
  <c r="S420" i="1"/>
  <c r="R420" i="1"/>
  <c r="V436" i="1"/>
  <c r="U436" i="1"/>
  <c r="T436" i="1"/>
  <c r="S436" i="1"/>
  <c r="R436" i="1"/>
  <c r="V435" i="1"/>
  <c r="U435" i="1"/>
  <c r="T435" i="1"/>
  <c r="S435" i="1"/>
  <c r="R435" i="1"/>
  <c r="V434" i="1"/>
  <c r="U434" i="1"/>
  <c r="T434" i="1"/>
  <c r="S434" i="1"/>
  <c r="R434" i="1"/>
  <c r="V439" i="1"/>
  <c r="U439" i="1"/>
  <c r="T439" i="1"/>
  <c r="S439" i="1"/>
  <c r="R439" i="1"/>
  <c r="V442" i="1"/>
  <c r="U442" i="1"/>
  <c r="T442" i="1"/>
  <c r="S442" i="1"/>
  <c r="R442" i="1"/>
  <c r="R485" i="1"/>
  <c r="S485" i="1"/>
  <c r="T485" i="1"/>
  <c r="U485" i="1"/>
  <c r="V485" i="1"/>
  <c r="R486" i="1"/>
  <c r="S486" i="1"/>
  <c r="T486" i="1"/>
  <c r="U486" i="1"/>
  <c r="V486" i="1"/>
  <c r="R472" i="1"/>
  <c r="S472" i="1"/>
  <c r="T472" i="1"/>
  <c r="U472" i="1"/>
  <c r="V472" i="1"/>
  <c r="R473" i="1"/>
  <c r="S473" i="1"/>
  <c r="T473" i="1"/>
  <c r="U473" i="1"/>
  <c r="V473" i="1"/>
  <c r="R474" i="1"/>
  <c r="S474" i="1"/>
  <c r="T474" i="1"/>
  <c r="U474" i="1"/>
  <c r="V474" i="1"/>
  <c r="R475" i="1"/>
  <c r="S475" i="1"/>
  <c r="T475" i="1"/>
  <c r="U475" i="1"/>
  <c r="V475" i="1"/>
  <c r="R476" i="1"/>
  <c r="S476" i="1"/>
  <c r="T476" i="1"/>
  <c r="U476" i="1"/>
  <c r="V476" i="1"/>
  <c r="R477" i="1"/>
  <c r="S477" i="1"/>
  <c r="T477" i="1"/>
  <c r="U477" i="1"/>
  <c r="V477" i="1"/>
  <c r="R478" i="1"/>
  <c r="S478" i="1"/>
  <c r="T478" i="1"/>
  <c r="U478" i="1"/>
  <c r="V478" i="1"/>
  <c r="R479" i="1"/>
  <c r="S479" i="1"/>
  <c r="T479" i="1"/>
  <c r="U479" i="1"/>
  <c r="V479" i="1"/>
  <c r="R480" i="1"/>
  <c r="S480" i="1"/>
  <c r="T480" i="1"/>
  <c r="U480" i="1"/>
  <c r="V480" i="1"/>
  <c r="R481" i="1"/>
  <c r="S481" i="1"/>
  <c r="T481" i="1"/>
  <c r="U481" i="1"/>
  <c r="V481" i="1"/>
  <c r="R482" i="1"/>
  <c r="S482" i="1"/>
  <c r="T482" i="1"/>
  <c r="U482" i="1"/>
  <c r="V482" i="1"/>
  <c r="R483" i="1"/>
  <c r="S483" i="1"/>
  <c r="T483" i="1"/>
  <c r="U483" i="1"/>
  <c r="V483" i="1"/>
  <c r="V484" i="1"/>
  <c r="U484" i="1"/>
  <c r="T484" i="1"/>
  <c r="S484" i="1"/>
  <c r="R484" i="1"/>
  <c r="Q583" i="1" l="1"/>
  <c r="Q645" i="1"/>
  <c r="Q144" i="1"/>
  <c r="Q148" i="1"/>
  <c r="Q152" i="1"/>
  <c r="Q156" i="1"/>
  <c r="Q160" i="1"/>
  <c r="Q164" i="1"/>
  <c r="Q168" i="1"/>
  <c r="Q172" i="1"/>
  <c r="Q176" i="1"/>
  <c r="Q180" i="1"/>
  <c r="Q184" i="1"/>
  <c r="Q188" i="1"/>
  <c r="Q192" i="1"/>
  <c r="Q196" i="1"/>
  <c r="Q200" i="1"/>
  <c r="Q204" i="1"/>
  <c r="Q208" i="1"/>
  <c r="Q212" i="1"/>
  <c r="Q216" i="1"/>
  <c r="Q220" i="1"/>
  <c r="Q224" i="1"/>
  <c r="Q228" i="1"/>
  <c r="Q232" i="1"/>
  <c r="Q236" i="1"/>
  <c r="Q240" i="1"/>
  <c r="Q244" i="1"/>
  <c r="Q248" i="1"/>
  <c r="Q252" i="1"/>
  <c r="Q256" i="1"/>
  <c r="Q260" i="1"/>
  <c r="Q264" i="1"/>
  <c r="Q268" i="1"/>
  <c r="Q272" i="1"/>
  <c r="Q276" i="1"/>
  <c r="Q280" i="1"/>
  <c r="Q284" i="1"/>
  <c r="Q288" i="1"/>
  <c r="Q292" i="1"/>
  <c r="Q296" i="1"/>
  <c r="Q300" i="1"/>
  <c r="Q304" i="1"/>
  <c r="Q308" i="1"/>
  <c r="Q312" i="1"/>
  <c r="Q316" i="1"/>
  <c r="Q320" i="1"/>
  <c r="Q324" i="1"/>
  <c r="Q328" i="1"/>
  <c r="Q332" i="1"/>
  <c r="Q336" i="1"/>
  <c r="Q340" i="1"/>
  <c r="Q344" i="1"/>
  <c r="Q348" i="1"/>
  <c r="Q352" i="1"/>
  <c r="Q356" i="1"/>
  <c r="Q360" i="1"/>
  <c r="Q161" i="1"/>
  <c r="Q173" i="1"/>
  <c r="Q177" i="1"/>
  <c r="Q181" i="1"/>
  <c r="Q185" i="1"/>
  <c r="Q193" i="1"/>
  <c r="Q205" i="1"/>
  <c r="Q209" i="1"/>
  <c r="Q217" i="1"/>
  <c r="Q221" i="1"/>
  <c r="Q225" i="1"/>
  <c r="Q233" i="1"/>
  <c r="Q241" i="1"/>
  <c r="Q245" i="1"/>
  <c r="Q265" i="1"/>
  <c r="Q281" i="1"/>
  <c r="Q285" i="1"/>
  <c r="Q297" i="1"/>
  <c r="Q305" i="1"/>
  <c r="Q313" i="1"/>
  <c r="Q317" i="1"/>
  <c r="Q333" i="1"/>
  <c r="Q337" i="1"/>
  <c r="Q341" i="1"/>
  <c r="Q349" i="1"/>
  <c r="Q361" i="1"/>
  <c r="Q146" i="1"/>
  <c r="Q150" i="1"/>
  <c r="Q154" i="1"/>
  <c r="Q158" i="1"/>
  <c r="Q162" i="1"/>
  <c r="Q166" i="1"/>
  <c r="Q170" i="1"/>
  <c r="Q174" i="1"/>
  <c r="Q178" i="1"/>
  <c r="Q182" i="1"/>
  <c r="Q186" i="1"/>
  <c r="Q190" i="1"/>
  <c r="Q194" i="1"/>
  <c r="Q198" i="1"/>
  <c r="Q202" i="1"/>
  <c r="Q206" i="1"/>
  <c r="Q210" i="1"/>
  <c r="Q214" i="1"/>
  <c r="Q218" i="1"/>
  <c r="Q222" i="1"/>
  <c r="Q226" i="1"/>
  <c r="Q230" i="1"/>
  <c r="Q234" i="1"/>
  <c r="Q238" i="1"/>
  <c r="Q242" i="1"/>
  <c r="Q246" i="1"/>
  <c r="Q250" i="1"/>
  <c r="Q254" i="1"/>
  <c r="Q258" i="1"/>
  <c r="Q262" i="1"/>
  <c r="Q266" i="1"/>
  <c r="Q270" i="1"/>
  <c r="Q274" i="1"/>
  <c r="Q278" i="1"/>
  <c r="Q282" i="1"/>
  <c r="Q286" i="1"/>
  <c r="Q290" i="1"/>
  <c r="Q294" i="1"/>
  <c r="Q298" i="1"/>
  <c r="Q302" i="1"/>
  <c r="Q306" i="1"/>
  <c r="Q310" i="1"/>
  <c r="Q314" i="1"/>
  <c r="Q318" i="1"/>
  <c r="Q322" i="1"/>
  <c r="Q326" i="1"/>
  <c r="Q330" i="1"/>
  <c r="Q334" i="1"/>
  <c r="Q338" i="1"/>
  <c r="Q342" i="1"/>
  <c r="Q346" i="1"/>
  <c r="Q350" i="1"/>
  <c r="Q354" i="1"/>
  <c r="Q358" i="1"/>
  <c r="Q362" i="1"/>
  <c r="Q145" i="1"/>
  <c r="Q149" i="1"/>
  <c r="Q153" i="1"/>
  <c r="Q157" i="1"/>
  <c r="Q165" i="1"/>
  <c r="Q169" i="1"/>
  <c r="Q189" i="1"/>
  <c r="Q197" i="1"/>
  <c r="Q201" i="1"/>
  <c r="Q213" i="1"/>
  <c r="Q229" i="1"/>
  <c r="Q237" i="1"/>
  <c r="Q249" i="1"/>
  <c r="Q253" i="1"/>
  <c r="Q257" i="1"/>
  <c r="Q261" i="1"/>
  <c r="Q269" i="1"/>
  <c r="Q273" i="1"/>
  <c r="Q277" i="1"/>
  <c r="Q289" i="1"/>
  <c r="Q293" i="1"/>
  <c r="Q301" i="1"/>
  <c r="Q309" i="1"/>
  <c r="Q321" i="1"/>
  <c r="Q325" i="1"/>
  <c r="Q329" i="1"/>
  <c r="Q345" i="1"/>
  <c r="Q353" i="1"/>
  <c r="Q357" i="1"/>
  <c r="Q147" i="1"/>
  <c r="Q151" i="1"/>
  <c r="Q155" i="1"/>
  <c r="Q159" i="1"/>
  <c r="Q163" i="1"/>
  <c r="Q167" i="1"/>
  <c r="Q171" i="1"/>
  <c r="Q175" i="1"/>
  <c r="Q179" i="1"/>
  <c r="Q183" i="1"/>
  <c r="Q187" i="1"/>
  <c r="Q191" i="1"/>
  <c r="Q195" i="1"/>
  <c r="Q199" i="1"/>
  <c r="Q203" i="1"/>
  <c r="Q207" i="1"/>
  <c r="Q211" i="1"/>
  <c r="Q215" i="1"/>
  <c r="Q219" i="1"/>
  <c r="Q223" i="1"/>
  <c r="Q227" i="1"/>
  <c r="Q231" i="1"/>
  <c r="Q235" i="1"/>
  <c r="Q239" i="1"/>
  <c r="Q243" i="1"/>
  <c r="Q247" i="1"/>
  <c r="Q251" i="1"/>
  <c r="Q255" i="1"/>
  <c r="Q259" i="1"/>
  <c r="Q263" i="1"/>
  <c r="Q267" i="1"/>
  <c r="Q271" i="1"/>
  <c r="Q275" i="1"/>
  <c r="Q279" i="1"/>
  <c r="Q283" i="1"/>
  <c r="Q287" i="1"/>
  <c r="Q291" i="1"/>
  <c r="Q295" i="1"/>
  <c r="Q299" i="1"/>
  <c r="Q303" i="1"/>
  <c r="Q307" i="1"/>
  <c r="Q311" i="1"/>
  <c r="Q315" i="1"/>
  <c r="Q319" i="1"/>
  <c r="Q323" i="1"/>
  <c r="Q327" i="1"/>
  <c r="Q331" i="1"/>
  <c r="Q335" i="1"/>
  <c r="Q339" i="1"/>
  <c r="Q343" i="1"/>
  <c r="Q347" i="1"/>
  <c r="Q351" i="1"/>
  <c r="Q355" i="1"/>
  <c r="Q359" i="1"/>
  <c r="Q377" i="1"/>
  <c r="Q500" i="1"/>
  <c r="Q381" i="1"/>
  <c r="Q385" i="1"/>
  <c r="Q131" i="1"/>
  <c r="Q135" i="1"/>
  <c r="Q140" i="1"/>
  <c r="Q108" i="1"/>
  <c r="Q112" i="1"/>
  <c r="Q116" i="1"/>
  <c r="Q120" i="1"/>
  <c r="Q126" i="1"/>
  <c r="Q75" i="1"/>
  <c r="Q79" i="1"/>
  <c r="Q83" i="1"/>
  <c r="Q87" i="1"/>
  <c r="Q91" i="1"/>
  <c r="Q95" i="1"/>
  <c r="Q99" i="1"/>
  <c r="Q492" i="1"/>
  <c r="Q496" i="1"/>
  <c r="Q499" i="1"/>
  <c r="Q365" i="1"/>
  <c r="Q371" i="1"/>
  <c r="Q436" i="1"/>
  <c r="Q616" i="1"/>
  <c r="Q624" i="1"/>
  <c r="Q628" i="1"/>
  <c r="Q373" i="1"/>
  <c r="Q376" i="1"/>
  <c r="Q494" i="1"/>
  <c r="Q504" i="1"/>
  <c r="Q508" i="1"/>
  <c r="Q586" i="1"/>
  <c r="Q592" i="1"/>
  <c r="Q596" i="1"/>
  <c r="Q600" i="1"/>
  <c r="Q604" i="1"/>
  <c r="Q390" i="1"/>
  <c r="Q607" i="1"/>
  <c r="Q620" i="1"/>
  <c r="Q479" i="1"/>
  <c r="Q648" i="1"/>
  <c r="Q481" i="1"/>
  <c r="Q477" i="1"/>
  <c r="Q475" i="1"/>
  <c r="Q473" i="1"/>
  <c r="Q442" i="1"/>
  <c r="Q446" i="1"/>
  <c r="Q450" i="1"/>
  <c r="Q421" i="1"/>
  <c r="Q425" i="1"/>
  <c r="Q429" i="1"/>
  <c r="Q397" i="1"/>
  <c r="Q401" i="1"/>
  <c r="Q405" i="1"/>
  <c r="Q409" i="1"/>
  <c r="Q413" i="1"/>
  <c r="Q417" i="1"/>
  <c r="Q48" i="1"/>
  <c r="Q52" i="1"/>
  <c r="Q56" i="1"/>
  <c r="Q60" i="1"/>
  <c r="Q64" i="1"/>
  <c r="Q68" i="1"/>
  <c r="Q29" i="1"/>
  <c r="Q33" i="1"/>
  <c r="Q37" i="1"/>
  <c r="Q41" i="1"/>
  <c r="Q11" i="1"/>
  <c r="Q15" i="1"/>
  <c r="Q19" i="1"/>
  <c r="Q23" i="1"/>
  <c r="Q491" i="1"/>
  <c r="Q502" i="1"/>
  <c r="Q506" i="1"/>
  <c r="Q632" i="1"/>
  <c r="Q635" i="1"/>
  <c r="Q483" i="1"/>
  <c r="Q484" i="1"/>
  <c r="Q482" i="1"/>
  <c r="Q478" i="1"/>
  <c r="Q474" i="1"/>
  <c r="Q369" i="1"/>
  <c r="Q370" i="1"/>
  <c r="Q379" i="1"/>
  <c r="Q383" i="1"/>
  <c r="Q511" i="1"/>
  <c r="Q515" i="1"/>
  <c r="Q521" i="1"/>
  <c r="Q525" i="1"/>
  <c r="Q529" i="1"/>
  <c r="Q533" i="1"/>
  <c r="Q537" i="1"/>
  <c r="Q589" i="1"/>
  <c r="Q593" i="1"/>
  <c r="Q597" i="1"/>
  <c r="Q601" i="1"/>
  <c r="Q605" i="1"/>
  <c r="Q642" i="1"/>
  <c r="Q646" i="1"/>
  <c r="Q485" i="1"/>
  <c r="Q449" i="1"/>
  <c r="Q435" i="1"/>
  <c r="Q420" i="1"/>
  <c r="Q428" i="1"/>
  <c r="Q400" i="1"/>
  <c r="Q408" i="1"/>
  <c r="Q412" i="1"/>
  <c r="Q389" i="1"/>
  <c r="Q480" i="1"/>
  <c r="Q472" i="1"/>
  <c r="Q448" i="1"/>
  <c r="Q427" i="1"/>
  <c r="Q431" i="1"/>
  <c r="Q399" i="1"/>
  <c r="Q403" i="1"/>
  <c r="Q411" i="1"/>
  <c r="Q415" i="1"/>
  <c r="Q380" i="1"/>
  <c r="Q386" i="1"/>
  <c r="Q486" i="1"/>
  <c r="Q445" i="1"/>
  <c r="Q439" i="1"/>
  <c r="Q424" i="1"/>
  <c r="Q396" i="1"/>
  <c r="Q404" i="1"/>
  <c r="Q416" i="1"/>
  <c r="Q393" i="1"/>
  <c r="Q368" i="1"/>
  <c r="Q476" i="1"/>
  <c r="Q444" i="1"/>
  <c r="Q469" i="1"/>
  <c r="Q434" i="1"/>
  <c r="Q423" i="1"/>
  <c r="Q407" i="1"/>
  <c r="Q392" i="1"/>
  <c r="Q375" i="1"/>
  <c r="Q367" i="1"/>
  <c r="Q372" i="1"/>
  <c r="Q378" i="1"/>
  <c r="Q384" i="1"/>
  <c r="Q132" i="1"/>
  <c r="Q136" i="1"/>
  <c r="Q141" i="1"/>
  <c r="Q109" i="1"/>
  <c r="Q113" i="1"/>
  <c r="Q117" i="1"/>
  <c r="Q121" i="1"/>
  <c r="Q127" i="1"/>
  <c r="Q76" i="1"/>
  <c r="Q80" i="1"/>
  <c r="Q84" i="1"/>
  <c r="Q88" i="1"/>
  <c r="Q92" i="1"/>
  <c r="Q96" i="1"/>
  <c r="Q100" i="1"/>
  <c r="Q49" i="1"/>
  <c r="Q53" i="1"/>
  <c r="Q57" i="1"/>
  <c r="Q61" i="1"/>
  <c r="Q65" i="1"/>
  <c r="Q69" i="1"/>
  <c r="Q30" i="1"/>
  <c r="Q34" i="1"/>
  <c r="Q38" i="1"/>
  <c r="Q42" i="1"/>
  <c r="Q12" i="1"/>
  <c r="Q16" i="1"/>
  <c r="Q20" i="1"/>
  <c r="Q24" i="1"/>
  <c r="Q493" i="1"/>
  <c r="Q542" i="1"/>
  <c r="Q543" i="1"/>
  <c r="Q546" i="1"/>
  <c r="Q547" i="1"/>
  <c r="Q550" i="1"/>
  <c r="Q551" i="1"/>
  <c r="Q554" i="1"/>
  <c r="Q555" i="1"/>
  <c r="Q558" i="1"/>
  <c r="Q559" i="1"/>
  <c r="Q562" i="1"/>
  <c r="Q563" i="1"/>
  <c r="Q566" i="1"/>
  <c r="Q567" i="1"/>
  <c r="Q570" i="1"/>
  <c r="Q571" i="1"/>
  <c r="Q574" i="1"/>
  <c r="Q575" i="1"/>
  <c r="Q578" i="1"/>
  <c r="Q579" i="1"/>
  <c r="Q582" i="1"/>
  <c r="Q610" i="1"/>
  <c r="Q613" i="1"/>
  <c r="Q617" i="1"/>
  <c r="Q621" i="1"/>
  <c r="Q625" i="1"/>
  <c r="Q629" i="1"/>
  <c r="Q633" i="1"/>
  <c r="Q636" i="1"/>
  <c r="Q443" i="1"/>
  <c r="Q447" i="1"/>
  <c r="Q422" i="1"/>
  <c r="Q426" i="1"/>
  <c r="Q430" i="1"/>
  <c r="Q398" i="1"/>
  <c r="Q402" i="1"/>
  <c r="Q406" i="1"/>
  <c r="Q410" i="1"/>
  <c r="Q414" i="1"/>
  <c r="Q391" i="1"/>
  <c r="Q366" i="1"/>
  <c r="Q374" i="1"/>
  <c r="Q382" i="1"/>
  <c r="Q490" i="1"/>
  <c r="Q495" i="1"/>
  <c r="Q501" i="1"/>
  <c r="Q507" i="1"/>
  <c r="Q509" i="1"/>
  <c r="Q513" i="1"/>
  <c r="Q519" i="1"/>
  <c r="Q523" i="1"/>
  <c r="Q527" i="1"/>
  <c r="Q531" i="1"/>
  <c r="Q535" i="1"/>
  <c r="Q638" i="1"/>
  <c r="Q130" i="1"/>
  <c r="Q134" i="1"/>
  <c r="Q139" i="1"/>
  <c r="Q107" i="1"/>
  <c r="Q111" i="1"/>
  <c r="Q115" i="1"/>
  <c r="Q119" i="1"/>
  <c r="Q125" i="1"/>
  <c r="Q74" i="1"/>
  <c r="Q78" i="1"/>
  <c r="Q82" i="1"/>
  <c r="Q86" i="1"/>
  <c r="Q90" i="1"/>
  <c r="Q94" i="1"/>
  <c r="Q98" i="1"/>
  <c r="Q102" i="1"/>
  <c r="Q47" i="1"/>
  <c r="Q51" i="1"/>
  <c r="Q55" i="1"/>
  <c r="Q59" i="1"/>
  <c r="Q63" i="1"/>
  <c r="Q67" i="1"/>
  <c r="Q28" i="1"/>
  <c r="Q32" i="1"/>
  <c r="Q36" i="1"/>
  <c r="Q40" i="1"/>
  <c r="Q10" i="1"/>
  <c r="Q14" i="1"/>
  <c r="Q18" i="1"/>
  <c r="Q22" i="1"/>
  <c r="Q498" i="1"/>
  <c r="Q503" i="1"/>
  <c r="Q510" i="1"/>
  <c r="Q514" i="1"/>
  <c r="Q520" i="1"/>
  <c r="Q524" i="1"/>
  <c r="Q528" i="1"/>
  <c r="Q532" i="1"/>
  <c r="Q536" i="1"/>
  <c r="Q540" i="1"/>
  <c r="Q541" i="1"/>
  <c r="Q544" i="1"/>
  <c r="Q545" i="1"/>
  <c r="Q548" i="1"/>
  <c r="Q549" i="1"/>
  <c r="Q552" i="1"/>
  <c r="Q553" i="1"/>
  <c r="Q556" i="1"/>
  <c r="Q557" i="1"/>
  <c r="Q560" i="1"/>
  <c r="Q561" i="1"/>
  <c r="Q564" i="1"/>
  <c r="Q565" i="1"/>
  <c r="Q568" i="1"/>
  <c r="Q569" i="1"/>
  <c r="Q572" i="1"/>
  <c r="Q573" i="1"/>
  <c r="Q576" i="1"/>
  <c r="Q577" i="1"/>
  <c r="Q580" i="1"/>
  <c r="Q581" i="1"/>
  <c r="Q608" i="1"/>
  <c r="Q609" i="1"/>
  <c r="Q615" i="1"/>
  <c r="Q619" i="1"/>
  <c r="Q623" i="1"/>
  <c r="Q627" i="1"/>
  <c r="Q631" i="1"/>
  <c r="Q634" i="1"/>
  <c r="Q639" i="1"/>
  <c r="Q649" i="1"/>
  <c r="Q133" i="1"/>
  <c r="Q138" i="1"/>
  <c r="Q106" i="1"/>
  <c r="Q110" i="1"/>
  <c r="Q114" i="1"/>
  <c r="Q118" i="1"/>
  <c r="Q124" i="1"/>
  <c r="Q73" i="1"/>
  <c r="Q77" i="1"/>
  <c r="Q81" i="1"/>
  <c r="Q85" i="1"/>
  <c r="Q89" i="1"/>
  <c r="Q93" i="1"/>
  <c r="Q97" i="1"/>
  <c r="Q101" i="1"/>
  <c r="Q46" i="1"/>
  <c r="Q50" i="1"/>
  <c r="Q54" i="1"/>
  <c r="Q58" i="1"/>
  <c r="Q62" i="1"/>
  <c r="Q66" i="1"/>
  <c r="Q70" i="1"/>
  <c r="Q31" i="1"/>
  <c r="Q35" i="1"/>
  <c r="Q39" i="1"/>
  <c r="Q43" i="1"/>
  <c r="Q13" i="1"/>
  <c r="Q17" i="1"/>
  <c r="Q21" i="1"/>
  <c r="Q25" i="1"/>
  <c r="Q489" i="1"/>
  <c r="Q497" i="1"/>
  <c r="Q505" i="1"/>
  <c r="Q512" i="1"/>
  <c r="Q522" i="1"/>
  <c r="Q526" i="1"/>
  <c r="Q530" i="1"/>
  <c r="Q534" i="1"/>
  <c r="Q584" i="1"/>
  <c r="Q585" i="1"/>
  <c r="Q590" i="1"/>
  <c r="Q591" i="1"/>
  <c r="Q594" i="1"/>
  <c r="Q595" i="1"/>
  <c r="Q598" i="1"/>
  <c r="Q599" i="1"/>
  <c r="Q602" i="1"/>
  <c r="Q603" i="1"/>
  <c r="Q606" i="1"/>
  <c r="Q618" i="1"/>
  <c r="Q622" i="1"/>
  <c r="Q626" i="1"/>
  <c r="Q630" i="1"/>
  <c r="Q637" i="1"/>
  <c r="Q643" i="1"/>
  <c r="Q644" i="1"/>
  <c r="Q647" i="1"/>
  <c r="O142" i="1" l="1"/>
  <c r="M142" i="1"/>
  <c r="N142" i="1" l="1"/>
  <c r="O44" i="1"/>
  <c r="H44" i="1"/>
  <c r="I44" i="1"/>
  <c r="J44" i="1"/>
  <c r="K44" i="1"/>
  <c r="N44" i="1"/>
  <c r="M44" i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M640" i="1" l="1"/>
  <c r="M611" i="1"/>
  <c r="M587" i="1"/>
  <c r="M538" i="1"/>
  <c r="M487" i="1"/>
  <c r="M470" i="1"/>
  <c r="M437" i="1"/>
  <c r="M432" i="1"/>
  <c r="M418" i="1"/>
  <c r="M394" i="1"/>
  <c r="M387" i="1"/>
  <c r="O487" i="1" l="1"/>
  <c r="N487" i="1"/>
  <c r="L487" i="1"/>
  <c r="K487" i="1"/>
  <c r="J487" i="1"/>
  <c r="I487" i="1"/>
  <c r="H487" i="1"/>
  <c r="N26" i="1" l="1"/>
  <c r="H432" i="1"/>
  <c r="I432" i="1"/>
  <c r="J432" i="1"/>
  <c r="K432" i="1"/>
  <c r="O432" i="1"/>
  <c r="N432" i="1"/>
  <c r="L432" i="1"/>
  <c r="H640" i="1" l="1"/>
  <c r="I640" i="1"/>
  <c r="J640" i="1"/>
  <c r="K640" i="1"/>
  <c r="N640" i="1"/>
  <c r="O640" i="1"/>
  <c r="O26" i="1" l="1"/>
  <c r="M26" i="1"/>
  <c r="K26" i="1"/>
  <c r="J26" i="1"/>
  <c r="I26" i="1"/>
  <c r="H26" i="1"/>
  <c r="H142" i="1" l="1"/>
  <c r="I142" i="1"/>
  <c r="J142" i="1"/>
  <c r="K142" i="1"/>
  <c r="H437" i="1" l="1"/>
  <c r="J437" i="1"/>
  <c r="O437" i="1"/>
  <c r="N437" i="1"/>
  <c r="L437" i="1"/>
  <c r="I437" i="1"/>
  <c r="O387" i="1" l="1"/>
  <c r="N387" i="1"/>
  <c r="L387" i="1"/>
  <c r="K387" i="1"/>
  <c r="J387" i="1"/>
  <c r="I387" i="1"/>
  <c r="H387" i="1"/>
  <c r="O418" i="1" l="1"/>
  <c r="N418" i="1"/>
  <c r="L418" i="1"/>
  <c r="I418" i="1"/>
  <c r="J418" i="1"/>
  <c r="K418" i="1"/>
  <c r="H418" i="1"/>
  <c r="A10" i="26" l="1"/>
  <c r="A11" i="26" s="1"/>
  <c r="A13" i="26" s="1"/>
  <c r="A14" i="26" s="1"/>
  <c r="A15" i="26" s="1"/>
  <c r="A17" i="26" s="1"/>
  <c r="A18" i="26" s="1"/>
  <c r="A19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A54" i="26" s="1"/>
  <c r="A55" i="26" s="1"/>
  <c r="A56" i="26" s="1"/>
  <c r="A57" i="26" s="1"/>
  <c r="A58" i="26" s="1"/>
  <c r="A59" i="26" s="1"/>
  <c r="A60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8" i="26" s="1"/>
  <c r="A89" i="26" s="1"/>
  <c r="A90" i="26" s="1"/>
  <c r="A91" i="26" s="1"/>
  <c r="A92" i="26" s="1"/>
  <c r="A93" i="26" s="1"/>
  <c r="E11" i="26"/>
  <c r="E15" i="26"/>
  <c r="E19" i="26"/>
  <c r="E86" i="26"/>
  <c r="E92" i="26"/>
  <c r="E93" i="26" l="1"/>
  <c r="E540" i="23"/>
  <c r="E477" i="23"/>
  <c r="I650" i="1"/>
  <c r="J650" i="1"/>
  <c r="K650" i="1"/>
  <c r="L650" i="1"/>
  <c r="M650" i="1"/>
  <c r="N650" i="1"/>
  <c r="O650" i="1"/>
  <c r="H650" i="1"/>
  <c r="I611" i="1"/>
  <c r="J611" i="1"/>
  <c r="K611" i="1"/>
  <c r="L611" i="1"/>
  <c r="N611" i="1"/>
  <c r="O611" i="1"/>
  <c r="H611" i="1"/>
  <c r="I587" i="1"/>
  <c r="J587" i="1"/>
  <c r="K587" i="1"/>
  <c r="L587" i="1"/>
  <c r="N587" i="1"/>
  <c r="O587" i="1"/>
  <c r="H587" i="1"/>
  <c r="I538" i="1"/>
  <c r="J538" i="1"/>
  <c r="K538" i="1"/>
  <c r="N538" i="1"/>
  <c r="O538" i="1"/>
  <c r="H538" i="1"/>
  <c r="I470" i="1"/>
  <c r="J470" i="1"/>
  <c r="K470" i="1"/>
  <c r="L470" i="1"/>
  <c r="N470" i="1"/>
  <c r="O470" i="1"/>
  <c r="H470" i="1"/>
  <c r="I394" i="1"/>
  <c r="J394" i="1"/>
  <c r="K394" i="1"/>
  <c r="L394" i="1"/>
  <c r="N394" i="1"/>
  <c r="O394" i="1"/>
  <c r="H394" i="1"/>
  <c r="I128" i="1"/>
  <c r="J128" i="1"/>
  <c r="K128" i="1"/>
  <c r="M128" i="1"/>
  <c r="N128" i="1"/>
  <c r="O128" i="1"/>
  <c r="I71" i="1"/>
  <c r="J71" i="1"/>
  <c r="K71" i="1"/>
  <c r="M71" i="1"/>
  <c r="N71" i="1"/>
  <c r="O71" i="1"/>
  <c r="H71" i="1"/>
  <c r="M651" i="1" l="1"/>
  <c r="O651" i="1"/>
  <c r="K651" i="1"/>
  <c r="I651" i="1"/>
  <c r="N651" i="1"/>
  <c r="J651" i="1"/>
  <c r="H128" i="1"/>
  <c r="H651" i="1" s="1"/>
  <c r="A11" i="1" l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9" i="23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5" i="23" s="1"/>
  <c r="E379" i="23"/>
  <c r="E576" i="23" s="1"/>
  <c r="A23" i="1" l="1"/>
  <c r="A44" i="1" s="1"/>
  <c r="A46" i="1" s="1"/>
  <c r="A47" i="1" s="1"/>
  <c r="A24" i="1"/>
  <c r="A66" i="23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48" i="1" l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6" i="1" s="1"/>
  <c r="A107" i="1" s="1"/>
  <c r="A108" i="1" l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98" i="23"/>
  <c r="A99" i="23" s="1"/>
  <c r="A121" i="1" l="1"/>
  <c r="A122" i="1" s="1"/>
  <c r="A123" i="1" s="1"/>
  <c r="A124" i="1" s="1"/>
  <c r="A125" i="1" s="1"/>
  <c r="A126" i="1" s="1"/>
  <c r="A127" i="1" s="1"/>
  <c r="A128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9" i="1" s="1"/>
  <c r="A390" i="1" s="1"/>
  <c r="A100" i="23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3" i="23" l="1"/>
  <c r="A114" i="23" s="1"/>
  <c r="A115" i="23" s="1"/>
  <c r="A116" i="23" s="1"/>
  <c r="A117" i="23" s="1"/>
  <c r="A118" i="23" s="1"/>
  <c r="A119" i="23" s="1"/>
  <c r="A120" i="23" s="1"/>
  <c r="A122" i="23" s="1"/>
  <c r="A123" i="23" s="1"/>
  <c r="A124" i="23" s="1"/>
  <c r="A125" i="23" s="1"/>
  <c r="A126" i="23" s="1"/>
  <c r="A127" i="23" s="1"/>
  <c r="A128" i="23" s="1"/>
  <c r="A129" i="23" s="1"/>
  <c r="A130" i="23" s="1"/>
  <c r="A131" i="23" s="1"/>
  <c r="A132" i="23" s="1"/>
  <c r="A133" i="23" s="1"/>
  <c r="A134" i="23" s="1"/>
  <c r="A136" i="23" s="1"/>
  <c r="A137" i="23" s="1"/>
  <c r="A138" i="23" s="1"/>
  <c r="A139" i="23" s="1"/>
  <c r="A140" i="23" s="1"/>
  <c r="A141" i="23" s="1"/>
  <c r="A142" i="23" s="1"/>
  <c r="A143" i="23" s="1"/>
  <c r="A144" i="23" s="1"/>
  <c r="A145" i="23" s="1"/>
  <c r="A146" i="23" s="1"/>
  <c r="A147" i="23" s="1"/>
  <c r="A148" i="23" s="1"/>
  <c r="A149" i="23" s="1"/>
  <c r="A150" i="23" s="1"/>
  <c r="A151" i="23" s="1"/>
  <c r="A152" i="23" s="1"/>
  <c r="A153" i="23" s="1"/>
  <c r="A154" i="23" s="1"/>
  <c r="A155" i="23" s="1"/>
  <c r="A156" i="23" s="1"/>
  <c r="A157" i="23" s="1"/>
  <c r="A158" i="23" s="1"/>
  <c r="A159" i="23" s="1"/>
  <c r="A160" i="23" s="1"/>
  <c r="A161" i="23" s="1"/>
  <c r="A162" i="23" s="1"/>
  <c r="A163" i="23" s="1"/>
  <c r="A164" i="23" s="1"/>
  <c r="A165" i="23" s="1"/>
  <c r="A166" i="23" s="1"/>
  <c r="A167" i="23" s="1"/>
  <c r="A168" i="23" s="1"/>
  <c r="A169" i="23" s="1"/>
  <c r="A170" i="23" s="1"/>
  <c r="A171" i="23" s="1"/>
  <c r="A172" i="23" s="1"/>
  <c r="A173" i="23" s="1"/>
  <c r="A174" i="23" s="1"/>
  <c r="A175" i="23" s="1"/>
  <c r="A176" i="23" s="1"/>
  <c r="A177" i="23" s="1"/>
  <c r="A178" i="23" s="1"/>
  <c r="A179" i="23" s="1"/>
  <c r="A180" i="23" s="1"/>
  <c r="A181" i="23" s="1"/>
  <c r="A182" i="23" s="1"/>
  <c r="A183" i="23" s="1"/>
  <c r="A184" i="23" s="1"/>
  <c r="A185" i="23" s="1"/>
  <c r="A186" i="23" s="1"/>
  <c r="A187" i="23" s="1"/>
  <c r="A188" i="23" s="1"/>
  <c r="A189" i="23" s="1"/>
  <c r="A190" i="23" s="1"/>
  <c r="A191" i="23" s="1"/>
  <c r="A192" i="23" s="1"/>
  <c r="A193" i="23" s="1"/>
  <c r="A194" i="23" s="1"/>
  <c r="A195" i="23" s="1"/>
  <c r="A196" i="23" s="1"/>
  <c r="A197" i="23" s="1"/>
  <c r="A198" i="23" s="1"/>
  <c r="A199" i="23" s="1"/>
  <c r="A200" i="23" s="1"/>
  <c r="A201" i="23" s="1"/>
  <c r="A202" i="23" s="1"/>
  <c r="A203" i="23" s="1"/>
  <c r="A204" i="23" s="1"/>
  <c r="A205" i="23" s="1"/>
  <c r="A206" i="23" s="1"/>
  <c r="A207" i="23" s="1"/>
  <c r="A208" i="23" s="1"/>
  <c r="A209" i="23" s="1"/>
  <c r="A210" i="23" s="1"/>
  <c r="A211" i="23" s="1"/>
  <c r="A212" i="23" s="1"/>
  <c r="A213" i="23" s="1"/>
  <c r="A214" i="23" s="1"/>
  <c r="A215" i="23" s="1"/>
  <c r="A216" i="23" s="1"/>
  <c r="A217" i="23" s="1"/>
  <c r="A218" i="23" s="1"/>
  <c r="A219" i="23" s="1"/>
  <c r="A220" i="23" s="1"/>
  <c r="A221" i="23" s="1"/>
  <c r="A222" i="23" s="1"/>
  <c r="A223" i="23" s="1"/>
  <c r="A224" i="23" s="1"/>
  <c r="A225" i="23" s="1"/>
  <c r="A226" i="23" s="1"/>
  <c r="A227" i="23" s="1"/>
  <c r="A228" i="23" s="1"/>
  <c r="A229" i="23" s="1"/>
  <c r="A230" i="23" s="1"/>
  <c r="A231" i="23" s="1"/>
  <c r="A232" i="23" s="1"/>
  <c r="A233" i="23" s="1"/>
  <c r="A234" i="23" s="1"/>
  <c r="A235" i="23" s="1"/>
  <c r="A236" i="23" s="1"/>
  <c r="A237" i="23" s="1"/>
  <c r="A238" i="23" s="1"/>
  <c r="A239" i="23" s="1"/>
  <c r="A240" i="23" s="1"/>
  <c r="A241" i="23" s="1"/>
  <c r="A242" i="23" s="1"/>
  <c r="A243" i="23" s="1"/>
  <c r="A244" i="23" s="1"/>
  <c r="A245" i="23" s="1"/>
  <c r="A246" i="23" s="1"/>
  <c r="A247" i="23" s="1"/>
  <c r="A248" i="23" s="1"/>
  <c r="A249" i="23" s="1"/>
  <c r="A250" i="23" s="1"/>
  <c r="A251" i="23" s="1"/>
  <c r="A252" i="23" s="1"/>
  <c r="A253" i="23" s="1"/>
  <c r="A254" i="23" s="1"/>
  <c r="A255" i="23" s="1"/>
  <c r="A256" i="23" s="1"/>
  <c r="A257" i="23" s="1"/>
  <c r="A258" i="23" s="1"/>
  <c r="A259" i="23" s="1"/>
  <c r="A260" i="23" s="1"/>
  <c r="A261" i="23" s="1"/>
  <c r="A262" i="23" s="1"/>
  <c r="A263" i="23" s="1"/>
  <c r="A264" i="23" s="1"/>
  <c r="A265" i="23" s="1"/>
  <c r="A266" i="23" s="1"/>
  <c r="A267" i="23" s="1"/>
  <c r="A268" i="23" s="1"/>
  <c r="A269" i="23" s="1"/>
  <c r="A270" i="23" s="1"/>
  <c r="A271" i="23" s="1"/>
  <c r="A272" i="23" s="1"/>
  <c r="A273" i="23" s="1"/>
  <c r="A274" i="23" s="1"/>
  <c r="A275" i="23" s="1"/>
  <c r="A276" i="23" s="1"/>
  <c r="A277" i="23" s="1"/>
  <c r="A278" i="23" s="1"/>
  <c r="A279" i="23" s="1"/>
  <c r="A280" i="23" s="1"/>
  <c r="A281" i="23" s="1"/>
  <c r="A282" i="23" s="1"/>
  <c r="A283" i="23" s="1"/>
  <c r="A284" i="23" s="1"/>
  <c r="A285" i="23" s="1"/>
  <c r="A286" i="23" s="1"/>
  <c r="A287" i="23" s="1"/>
  <c r="A288" i="23" s="1"/>
  <c r="A289" i="23" s="1"/>
  <c r="A290" i="23" s="1"/>
  <c r="A291" i="23" s="1"/>
  <c r="A292" i="23" s="1"/>
  <c r="A293" i="23" s="1"/>
  <c r="A294" i="23" s="1"/>
  <c r="A295" i="23" s="1"/>
  <c r="A296" i="23" s="1"/>
  <c r="A297" i="23" s="1"/>
  <c r="A298" i="23" s="1"/>
  <c r="A299" i="23" s="1"/>
  <c r="A300" i="23" s="1"/>
  <c r="A301" i="23" s="1"/>
  <c r="A302" i="23" s="1"/>
  <c r="A304" i="23" s="1"/>
  <c r="A305" i="23" s="1"/>
  <c r="A306" i="23" s="1"/>
  <c r="A307" i="23" s="1"/>
  <c r="A308" i="23" s="1"/>
  <c r="A309" i="23" s="1"/>
  <c r="A310" i="23" s="1"/>
  <c r="A311" i="23" s="1"/>
  <c r="A312" i="23" s="1"/>
  <c r="A313" i="23" s="1"/>
  <c r="A314" i="23" s="1"/>
  <c r="A315" i="23" s="1"/>
  <c r="A316" i="23" s="1"/>
  <c r="A317" i="23" s="1"/>
  <c r="A318" i="23" s="1"/>
  <c r="A319" i="23" s="1"/>
  <c r="A320" i="23" s="1"/>
  <c r="A321" i="23" s="1"/>
  <c r="A322" i="23" s="1"/>
  <c r="A323" i="23" s="1"/>
  <c r="A324" i="23" s="1"/>
  <c r="A325" i="23" s="1"/>
  <c r="A326" i="23" s="1"/>
  <c r="A391" i="1"/>
  <c r="A392" i="1" s="1"/>
  <c r="A393" i="1" s="1"/>
  <c r="A394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20" i="1" s="1"/>
  <c r="A421" i="1" s="1"/>
  <c r="A422" i="1" l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4" i="1" s="1"/>
  <c r="A435" i="1" s="1"/>
  <c r="A436" i="1" s="1"/>
  <c r="A437" i="1" s="1"/>
  <c r="A439" i="1" s="1"/>
  <c r="A440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2" i="1" s="1"/>
  <c r="A473" i="1" l="1"/>
  <c r="A328" i="23"/>
  <c r="A329" i="23" s="1"/>
  <c r="A330" i="23" l="1"/>
  <c r="A331" i="23" s="1"/>
  <c r="A332" i="23" s="1"/>
  <c r="A333" i="23" s="1"/>
  <c r="A335" i="23" s="1"/>
  <c r="A336" i="23" s="1"/>
  <c r="A337" i="23" s="1"/>
  <c r="A338" i="23" s="1"/>
  <c r="A339" i="23" s="1"/>
  <c r="A340" i="23" s="1"/>
  <c r="A341" i="23" s="1"/>
  <c r="A342" i="23" s="1"/>
  <c r="A343" i="23" s="1"/>
  <c r="A344" i="23" s="1"/>
  <c r="A345" i="23" s="1"/>
  <c r="A346" i="23" s="1"/>
  <c r="A347" i="23" s="1"/>
  <c r="A348" i="23" s="1"/>
  <c r="A349" i="23" s="1"/>
  <c r="A350" i="23" s="1"/>
  <c r="A351" i="23" s="1"/>
  <c r="A352" i="23" s="1"/>
  <c r="A353" i="23" s="1"/>
  <c r="A354" i="23" s="1"/>
  <c r="A355" i="23" s="1"/>
  <c r="A356" i="23" s="1"/>
  <c r="A357" i="23" s="1"/>
  <c r="A359" i="23" s="1"/>
  <c r="A360" i="23" s="1"/>
  <c r="A474" i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9" i="1" s="1"/>
  <c r="A490" i="1" s="1"/>
  <c r="A361" i="23" l="1"/>
  <c r="A362" i="23" s="1"/>
  <c r="A363" i="23" s="1"/>
  <c r="A364" i="23" s="1"/>
  <c r="A365" i="23" s="1"/>
  <c r="A366" i="23" s="1"/>
  <c r="A367" i="23" s="1"/>
  <c r="A368" i="23" s="1"/>
  <c r="A369" i="23" s="1"/>
  <c r="A370" i="23" s="1"/>
  <c r="A371" i="23" s="1"/>
  <c r="A373" i="23" s="1"/>
  <c r="A374" i="23" s="1"/>
  <c r="A375" i="23" s="1"/>
  <c r="A376" i="23" s="1"/>
  <c r="A378" i="23" s="1"/>
  <c r="A379" i="23" s="1"/>
  <c r="A381" i="23" s="1"/>
  <c r="A382" i="23" s="1"/>
  <c r="A383" i="23" s="1"/>
  <c r="A384" i="23" s="1"/>
  <c r="A385" i="23" s="1"/>
  <c r="A386" i="23" s="1"/>
  <c r="A387" i="23" s="1"/>
  <c r="A388" i="23" s="1"/>
  <c r="A389" i="23" s="1"/>
  <c r="A390" i="23" s="1"/>
  <c r="A391" i="23" s="1"/>
  <c r="A392" i="23" s="1"/>
  <c r="A393" i="23" s="1"/>
  <c r="A394" i="23" s="1"/>
  <c r="A395" i="23" s="1"/>
  <c r="A396" i="23" s="1"/>
  <c r="A397" i="23" s="1"/>
  <c r="A398" i="23" s="1"/>
  <c r="A399" i="23" s="1"/>
  <c r="A400" i="23" s="1"/>
  <c r="A401" i="23" s="1"/>
  <c r="A402" i="23" s="1"/>
  <c r="A403" i="23" s="1"/>
  <c r="A404" i="23" s="1"/>
  <c r="A405" i="23" s="1"/>
  <c r="A406" i="23" s="1"/>
  <c r="A407" i="23" s="1"/>
  <c r="A408" i="23" s="1"/>
  <c r="A409" i="23" s="1"/>
  <c r="A491" i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9" i="1" s="1"/>
  <c r="A520" i="1" s="1"/>
  <c r="A521" i="1" l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411" i="23"/>
  <c r="A412" i="23" s="1"/>
  <c r="A413" i="23" s="1"/>
  <c r="A414" i="23" s="1"/>
  <c r="A415" i="23" s="1"/>
  <c r="A416" i="23" s="1"/>
  <c r="A417" i="23" s="1"/>
  <c r="A418" i="23" s="1"/>
  <c r="A419" i="23" s="1"/>
  <c r="A420" i="23" s="1"/>
  <c r="A421" i="23" s="1"/>
  <c r="A422" i="23" s="1"/>
  <c r="A423" i="23" s="1"/>
  <c r="A424" i="23" s="1"/>
  <c r="A425" i="23" s="1"/>
  <c r="A426" i="23" s="1"/>
  <c r="A538" i="1" l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3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428" i="23"/>
  <c r="A429" i="23" s="1"/>
  <c r="A430" i="23" s="1"/>
  <c r="A431" i="23" s="1"/>
  <c r="A432" i="23" s="1"/>
  <c r="A433" i="23" s="1"/>
  <c r="A434" i="23" s="1"/>
  <c r="A435" i="23" s="1"/>
  <c r="A436" i="23" s="1"/>
  <c r="A437" i="23" s="1"/>
  <c r="A438" i="23" s="1"/>
  <c r="A439" i="23" s="1"/>
  <c r="A440" i="23" s="1"/>
  <c r="A441" i="23" s="1"/>
  <c r="A442" i="23" s="1"/>
  <c r="A443" i="23" s="1"/>
  <c r="A444" i="23" s="1"/>
  <c r="A445" i="23" s="1"/>
  <c r="A446" i="23" s="1"/>
  <c r="A447" i="23" s="1"/>
  <c r="A448" i="23" s="1"/>
  <c r="A449" i="23" s="1"/>
  <c r="A450" i="23" s="1"/>
  <c r="A451" i="23" s="1"/>
  <c r="A452" i="23" s="1"/>
  <c r="A453" i="23" s="1"/>
  <c r="A454" i="23" s="1"/>
  <c r="A455" i="23" s="1"/>
  <c r="A456" i="23" s="1"/>
  <c r="A634" i="1" l="1"/>
  <c r="A635" i="1" s="1"/>
  <c r="A636" i="1" s="1"/>
  <c r="A637" i="1" s="1"/>
  <c r="A638" i="1" s="1"/>
  <c r="A639" i="1" s="1"/>
  <c r="A640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458" i="23"/>
  <c r="A459" i="23" s="1"/>
  <c r="A460" i="23" s="1"/>
  <c r="A461" i="23" s="1"/>
  <c r="A462" i="23" s="1"/>
  <c r="A463" i="23" s="1"/>
  <c r="A464" i="23" s="1"/>
  <c r="A465" i="23" s="1"/>
  <c r="A466" i="23" s="1"/>
  <c r="A467" i="23" s="1"/>
  <c r="A468" i="23" s="1"/>
  <c r="A469" i="23" s="1"/>
  <c r="A470" i="23" s="1"/>
  <c r="A471" i="23" s="1"/>
  <c r="A472" i="23" s="1"/>
  <c r="A473" i="23" s="1"/>
  <c r="A474" i="23" s="1"/>
  <c r="A475" i="23" s="1"/>
  <c r="A476" i="23" s="1"/>
  <c r="A477" i="23" s="1"/>
  <c r="A479" i="23" l="1"/>
  <c r="A480" i="23" s="1"/>
  <c r="A481" i="23" s="1"/>
  <c r="A482" i="23" s="1"/>
  <c r="A483" i="23" s="1"/>
  <c r="A484" i="23" s="1"/>
  <c r="A485" i="23" s="1"/>
  <c r="A486" i="23" s="1"/>
  <c r="A487" i="23" s="1"/>
  <c r="A488" i="23" s="1"/>
  <c r="A489" i="23" s="1"/>
  <c r="A490" i="23" s="1"/>
  <c r="A491" i="23" s="1"/>
  <c r="A492" i="23" s="1"/>
  <c r="A493" i="23" s="1"/>
  <c r="A494" i="23" s="1"/>
  <c r="A495" i="23" s="1"/>
  <c r="A496" i="23" s="1"/>
  <c r="A497" i="23" s="1"/>
  <c r="A498" i="23" s="1"/>
  <c r="A499" i="23" s="1"/>
  <c r="A500" i="23" s="1"/>
  <c r="A501" i="23" s="1"/>
  <c r="A502" i="23" s="1"/>
  <c r="A503" i="23" s="1"/>
  <c r="A504" i="23" s="1"/>
  <c r="A505" i="23" s="1"/>
  <c r="A506" i="23" s="1"/>
  <c r="A507" i="23" s="1"/>
  <c r="A508" i="23" s="1"/>
  <c r="A509" i="23" s="1"/>
  <c r="A510" i="23" s="1"/>
  <c r="A511" i="23" s="1"/>
  <c r="A512" i="23" s="1"/>
  <c r="A513" i="23" s="1"/>
  <c r="A514" i="23" s="1"/>
  <c r="A515" i="23" s="1"/>
  <c r="A516" i="23" s="1"/>
  <c r="A517" i="23" s="1"/>
  <c r="A518" i="23" s="1"/>
  <c r="A519" i="23" s="1"/>
  <c r="A520" i="23" s="1"/>
  <c r="A521" i="23" s="1"/>
  <c r="A522" i="23" s="1"/>
  <c r="A523" i="23" s="1"/>
  <c r="A524" i="23" s="1"/>
  <c r="A525" i="23" s="1"/>
  <c r="A526" i="23" s="1"/>
  <c r="A528" i="23" l="1"/>
  <c r="A529" i="23" s="1"/>
  <c r="A530" i="23" l="1"/>
  <c r="A531" i="23" s="1"/>
  <c r="A532" i="23" s="1"/>
  <c r="A533" i="23" s="1"/>
  <c r="A534" i="23" s="1"/>
  <c r="A535" i="23" s="1"/>
  <c r="A536" i="23" s="1"/>
  <c r="A537" i="23" s="1"/>
  <c r="A538" i="23" s="1"/>
  <c r="A539" i="23" s="1"/>
  <c r="A540" i="23" s="1"/>
  <c r="A542" i="23" s="1"/>
  <c r="A544" i="23" l="1"/>
  <c r="A545" i="23" s="1"/>
  <c r="A546" i="23" s="1"/>
  <c r="A547" i="23" s="1"/>
  <c r="A548" i="23" s="1"/>
  <c r="A549" i="23" s="1"/>
  <c r="A550" i="23" s="1"/>
  <c r="A551" i="23" s="1"/>
  <c r="A552" i="23" s="1"/>
  <c r="A553" i="23" s="1"/>
  <c r="A554" i="23" s="1"/>
  <c r="A555" i="23" s="1"/>
  <c r="A556" i="23" l="1"/>
  <c r="A557" i="23" s="1"/>
  <c r="A558" i="23" s="1"/>
  <c r="A559" i="23" s="1"/>
  <c r="A560" i="23" s="1"/>
  <c r="A561" i="23" s="1"/>
  <c r="A562" i="23" s="1"/>
  <c r="A563" i="23" s="1"/>
  <c r="A564" i="23" s="1"/>
  <c r="A565" i="23" s="1"/>
  <c r="A567" i="23" s="1"/>
  <c r="A568" i="23" s="1"/>
  <c r="A569" i="23" s="1"/>
  <c r="A570" i="23" s="1"/>
  <c r="A571" i="23" s="1"/>
  <c r="A572" i="23" s="1"/>
  <c r="A573" i="23" s="1"/>
  <c r="A574" i="23" s="1"/>
  <c r="A575" i="23" s="1"/>
  <c r="A576" i="23" s="1"/>
  <c r="L142" i="1"/>
  <c r="L651" i="1" s="1"/>
  <c r="P130" i="1"/>
</calcChain>
</file>

<file path=xl/sharedStrings.xml><?xml version="1.0" encoding="utf-8"?>
<sst xmlns="http://schemas.openxmlformats.org/spreadsheetml/2006/main" count="3872" uniqueCount="994">
  <si>
    <t>№ п/п</t>
  </si>
  <si>
    <t>Населенный пункт</t>
  </si>
  <si>
    <t>Адрес МКД</t>
  </si>
  <si>
    <t>Год</t>
  </si>
  <si>
    <t>Общая площадь МКД, всего</t>
  </si>
  <si>
    <t>Стоимость капитального ремонта</t>
  </si>
  <si>
    <t>в том числе:</t>
  </si>
  <si>
    <t>за счет средств областного бюджета</t>
  </si>
  <si>
    <t>за счет средств местного бюджета</t>
  </si>
  <si>
    <t>за счет средств ТСЖ, других кооперативов
либо собственников помещений в МКД</t>
  </si>
  <si>
    <t>кв.м</t>
  </si>
  <si>
    <t>чел.</t>
  </si>
  <si>
    <t>руб.</t>
  </si>
  <si>
    <t>руб./кв.м</t>
  </si>
  <si>
    <t>ул. Зеленая, д.18</t>
  </si>
  <si>
    <t>ул. Лесная, д.9</t>
  </si>
  <si>
    <t>ул. Калининградское шоссе, д.19</t>
  </si>
  <si>
    <t>ул. Янтарная, д.19</t>
  </si>
  <si>
    <t>ул. Калининградское шоссе, д.15</t>
  </si>
  <si>
    <t>ул. Калининградское шоссе, д.6</t>
  </si>
  <si>
    <t>ул. Янтарная, д.28</t>
  </si>
  <si>
    <t>ул. Янтарная, д.2 а</t>
  </si>
  <si>
    <t>ул. Янтарная, д.18 а</t>
  </si>
  <si>
    <t>ул. Янтарная, д.3</t>
  </si>
  <si>
    <t>г. Балтийск</t>
  </si>
  <si>
    <t>г. Приморск</t>
  </si>
  <si>
    <t>Балтийский муниципальный район</t>
  </si>
  <si>
    <t>г.Советск</t>
  </si>
  <si>
    <t>ул. Луначарского, д.12</t>
  </si>
  <si>
    <t>ул. Студенческая, д.9</t>
  </si>
  <si>
    <t>ул. Пушкина, д.14а</t>
  </si>
  <si>
    <t>ул. 9 Января, д.18</t>
  </si>
  <si>
    <t>ул. Гоголя, д.5</t>
  </si>
  <si>
    <t>ул. Победы, д.35</t>
  </si>
  <si>
    <t>ул. Смоленская, д.6</t>
  </si>
  <si>
    <t>ул. Ленина, д.24</t>
  </si>
  <si>
    <t>ул. Лесная, д.1</t>
  </si>
  <si>
    <t>ул. Ленинградская, д.12</t>
  </si>
  <si>
    <t>ул. Суворова,9</t>
  </si>
  <si>
    <t>ул. Пушкина,20</t>
  </si>
  <si>
    <t>ул. Луначарского. д.17</t>
  </si>
  <si>
    <t>ул. Луначарского, д.24</t>
  </si>
  <si>
    <t>ул. Герцена, д.3</t>
  </si>
  <si>
    <t>ул. Пограничная, д.8</t>
  </si>
  <si>
    <t>ул. Титова, д.7</t>
  </si>
  <si>
    <t>ул. Ломоносова, д.9</t>
  </si>
  <si>
    <t>Советский городской округ</t>
  </si>
  <si>
    <t>2+м</t>
  </si>
  <si>
    <t>ул. Октябрьская, д.4</t>
  </si>
  <si>
    <t>ул. Красноармейская, д.16</t>
  </si>
  <si>
    <t>ул. Красноармейская, д.20</t>
  </si>
  <si>
    <t>ул. Красноармейская, д.22</t>
  </si>
  <si>
    <t>ул. Красноармейская, д.24</t>
  </si>
  <si>
    <t>ул. Красноармейская, д.30</t>
  </si>
  <si>
    <t>ул. Октябрьская, д.14</t>
  </si>
  <si>
    <t>ул. Центральная, д.26</t>
  </si>
  <si>
    <t>д. 7</t>
  </si>
  <si>
    <t>нет свед.</t>
  </si>
  <si>
    <t>г. Светлый</t>
  </si>
  <si>
    <t>пос. Взморье</t>
  </si>
  <si>
    <t>пос. Волочаевское</t>
  </si>
  <si>
    <t>пос. Люблино</t>
  </si>
  <si>
    <t>пос. Ижевское</t>
  </si>
  <si>
    <t>г. Черняховск</t>
  </si>
  <si>
    <t>ул. Калининградская, д.26б</t>
  </si>
  <si>
    <t>ул. К.Маркса, д.7</t>
  </si>
  <si>
    <t>ул. Спортивная, д.11</t>
  </si>
  <si>
    <t>ул. Садовая, д.5</t>
  </si>
  <si>
    <t>ул. Пушкина, д.28</t>
  </si>
  <si>
    <t>ул. Ленина, д.14</t>
  </si>
  <si>
    <t>ул. Партизанская, д.4</t>
  </si>
  <si>
    <t>ул. Ленинградская, д.13</t>
  </si>
  <si>
    <t>ул. Чкалова, д.5</t>
  </si>
  <si>
    <t>ул. Победа, д.33</t>
  </si>
  <si>
    <t>ул.Спортивная, д.2</t>
  </si>
  <si>
    <t>ул.Спортивная, д.10</t>
  </si>
  <si>
    <t>ул. Ленина, д.29</t>
  </si>
  <si>
    <t>ул. Дачная, д.1</t>
  </si>
  <si>
    <t>г. Светлогорск</t>
  </si>
  <si>
    <t>ул. Преображенского, дом, 6</t>
  </si>
  <si>
    <t>ул. Вишневая , д. 2</t>
  </si>
  <si>
    <t>г. Гурьевск</t>
  </si>
  <si>
    <t>ул. Загородная, д. 3</t>
  </si>
  <si>
    <t>ул. Зелёная, д. 19</t>
  </si>
  <si>
    <t>ул. Зелёная, д. 29</t>
  </si>
  <si>
    <t>ул. Песочная, д. 4</t>
  </si>
  <si>
    <t>ул. Спортивная, д. 8</t>
  </si>
  <si>
    <t>пос. Большое Исаково</t>
  </si>
  <si>
    <t>ул. Октябрьская, д. 6</t>
  </si>
  <si>
    <t>ул. Октябрьская, д. 14</t>
  </si>
  <si>
    <t>пос. Голубево</t>
  </si>
  <si>
    <t>ул. Центральная, д. 19</t>
  </si>
  <si>
    <t>ул. Центральная, д. 23</t>
  </si>
  <si>
    <t>ул. Центральная, д. 27</t>
  </si>
  <si>
    <t>ул. Центральная, д. 29</t>
  </si>
  <si>
    <t>пос. Константиновка</t>
  </si>
  <si>
    <t>ул. Центральная, д. 3</t>
  </si>
  <si>
    <t>ул. Центральная, д. 40</t>
  </si>
  <si>
    <t>пос. Маршальское</t>
  </si>
  <si>
    <t>ул. Центральная, д. 5а</t>
  </si>
  <si>
    <t>пос. Лазовское</t>
  </si>
  <si>
    <t>ул. Дорожная, д. 15</t>
  </si>
  <si>
    <t>ул. Лесная, д. 3</t>
  </si>
  <si>
    <t>ул. Лесная, д. 5</t>
  </si>
  <si>
    <t>ул. Лесная, д. 6</t>
  </si>
  <si>
    <t>пос. Низовье</t>
  </si>
  <si>
    <t>ул. Заречная, д. 10</t>
  </si>
  <si>
    <t>ул. Калининградская, д. 10</t>
  </si>
  <si>
    <t>ул. Калининградская, д. 24</t>
  </si>
  <si>
    <t>пос. Орловка</t>
  </si>
  <si>
    <t>пос. Храброво</t>
  </si>
  <si>
    <t>ул. Гвардейская, д. 1</t>
  </si>
  <si>
    <t>ул. Гвардейская, д. 4</t>
  </si>
  <si>
    <t>ул. Вокзальная, д. 5</t>
  </si>
  <si>
    <t>ул. Вокзальная, д. 11</t>
  </si>
  <si>
    <t>ул. Вокзальная, д. 12</t>
  </si>
  <si>
    <t>ДОС №6</t>
  </si>
  <si>
    <t>ДОС №2</t>
  </si>
  <si>
    <t>ДОС №5</t>
  </si>
  <si>
    <t>Нестеровский район</t>
  </si>
  <si>
    <t>Пионерский городской округ</t>
  </si>
  <si>
    <t>Янтарный городской округ</t>
  </si>
  <si>
    <t>г. Гвардейск</t>
  </si>
  <si>
    <t>г.Зеленоградск</t>
  </si>
  <si>
    <t>пос. Романово</t>
  </si>
  <si>
    <t>пос. Краснофлотское</t>
  </si>
  <si>
    <t>пос. Дубровка</t>
  </si>
  <si>
    <t>г. Правдинск</t>
  </si>
  <si>
    <t> ул. Удовиченко, д.3</t>
  </si>
  <si>
    <t> пер. Железнолорожный, д.2</t>
  </si>
  <si>
    <t>ул. Железнодорожная, д.13</t>
  </si>
  <si>
    <t>ул. Евсеева, д.34</t>
  </si>
  <si>
    <t> 1968</t>
  </si>
  <si>
    <t>15 </t>
  </si>
  <si>
    <t>13 </t>
  </si>
  <si>
    <t>г. Мамоново</t>
  </si>
  <si>
    <t>г. Гусев</t>
  </si>
  <si>
    <t xml:space="preserve"> ул. Балтийская, д.12</t>
  </si>
  <si>
    <t xml:space="preserve"> ул. Баумана, д.7</t>
  </si>
  <si>
    <t xml:space="preserve"> ул. Глинки, д.4</t>
  </si>
  <si>
    <t xml:space="preserve"> ул. Горького, д. 4</t>
  </si>
  <si>
    <t xml:space="preserve"> ул. Железнодорожная, д.3 </t>
  </si>
  <si>
    <t>ул. З. Космодемьянской, д. 30а</t>
  </si>
  <si>
    <t xml:space="preserve"> ул. Ломоносова, д.21</t>
  </si>
  <si>
    <t>г. Пионерск</t>
  </si>
  <si>
    <t>ул. Шаманова, д.9</t>
  </si>
  <si>
    <t>г. Славск</t>
  </si>
  <si>
    <t>ул. Зелёная, д.75</t>
  </si>
  <si>
    <t>ул. Лермонтова ,д.5</t>
  </si>
  <si>
    <t>ул. Совхозная, д.4</t>
  </si>
  <si>
    <t>г. Нестеров</t>
  </si>
  <si>
    <t>пос. Чернышевское</t>
  </si>
  <si>
    <t>пос. Илюшино</t>
  </si>
  <si>
    <t xml:space="preserve">г. Полесск </t>
  </si>
  <si>
    <t>Светловский городской округ</t>
  </si>
  <si>
    <t>Мамоновский городской округ</t>
  </si>
  <si>
    <t>Гусевский городской округ</t>
  </si>
  <si>
    <t>Правдинский район</t>
  </si>
  <si>
    <t>Гурьевский городской округ</t>
  </si>
  <si>
    <t>ул. Пушкина, д.18</t>
  </si>
  <si>
    <t>ул. Пятницкого, д.1</t>
  </si>
  <si>
    <t xml:space="preserve"> 3 </t>
  </si>
  <si>
    <t> 3</t>
  </si>
  <si>
    <t>4 </t>
  </si>
  <si>
    <t>ул. Новая, д.2</t>
  </si>
  <si>
    <t/>
  </si>
  <si>
    <t xml:space="preserve">Гурьевский городской округ </t>
  </si>
  <si>
    <t>Зеленоградское городское поселение</t>
  </si>
  <si>
    <t>Краснознаменское городское поселение</t>
  </si>
  <si>
    <t>Неманский муниципальный район</t>
  </si>
  <si>
    <t>Неманское городское поселение</t>
  </si>
  <si>
    <t>Лунинское сельское поселение</t>
  </si>
  <si>
    <t>Жилинское сельское поселение</t>
  </si>
  <si>
    <t>Нестеровское городское поселение</t>
  </si>
  <si>
    <t>Полесский муниципальный район</t>
  </si>
  <si>
    <t>Правдинское городское поселение</t>
  </si>
  <si>
    <t>Светлогорский район</t>
  </si>
  <si>
    <t>Славское городское поселение</t>
  </si>
  <si>
    <t>Большаковское сельское поселение</t>
  </si>
  <si>
    <t>Тимирязевское сельское поселение</t>
  </si>
  <si>
    <t>Ясновское сельское поселение</t>
  </si>
  <si>
    <t>Черняховское городское поселение</t>
  </si>
  <si>
    <t>Черняховский муниципальный район</t>
  </si>
  <si>
    <t>Ремонт крыши</t>
  </si>
  <si>
    <t>Ремонт или замена лифтового оборудования</t>
  </si>
  <si>
    <t>Ремонт  подвальных помещений</t>
  </si>
  <si>
    <t>Утепление и ремонт фасадов</t>
  </si>
  <si>
    <t>ул. Октябрьская, д.3</t>
  </si>
  <si>
    <t>Нивенское сельское поселение</t>
  </si>
  <si>
    <t>Багратионовское городское поселение</t>
  </si>
  <si>
    <t>Долгоруковское сельское поселение</t>
  </si>
  <si>
    <t>Приморское городское поселение</t>
  </si>
  <si>
    <t>Гвардейское городское поселение</t>
  </si>
  <si>
    <t>Знаменское сельское поселение</t>
  </si>
  <si>
    <t>Озерковское сельское поселение</t>
  </si>
  <si>
    <t>Ковровское сельское поселение</t>
  </si>
  <si>
    <t>Добровольское сельское поселение</t>
  </si>
  <si>
    <t>Чистопрудненское сельское посление</t>
  </si>
  <si>
    <t>Залесовское сельское поселение</t>
  </si>
  <si>
    <t>Полесское городское поселение</t>
  </si>
  <si>
    <t>Головкинское сельское поселение</t>
  </si>
  <si>
    <t>Багратионовский муниципальный район</t>
  </si>
  <si>
    <t>Пригородное сельское поселение</t>
  </si>
  <si>
    <t>Илюшинское сельское поселение</t>
  </si>
  <si>
    <t>Тургеневское сельское поселение</t>
  </si>
  <si>
    <t>Саранское сельское поселение</t>
  </si>
  <si>
    <t>№
п/п</t>
  </si>
  <si>
    <t>Наименование муниципального образования</t>
  </si>
  <si>
    <t>Объем средств, руб.</t>
  </si>
  <si>
    <t>Багратионовский муниципальный район, 
в том числе:</t>
  </si>
  <si>
    <t>Балтийский муниципальный район,
в том числе:</t>
  </si>
  <si>
    <t>Городское поселение «Город Балтийск»</t>
  </si>
  <si>
    <t>Гвардейский район, 
в том числе:</t>
  </si>
  <si>
    <t>Зеленоградский район, 
в том числе:</t>
  </si>
  <si>
    <t>Городской округ «Город Калининград»</t>
  </si>
  <si>
    <t>Неманский муниципальный район,
в том числе:</t>
  </si>
  <si>
    <t>Нестеровский район, 
в том числе:</t>
  </si>
  <si>
    <t>Полесский муниципальный район, 
в том числе:</t>
  </si>
  <si>
    <t>Светлогорский район,
в том числе:</t>
  </si>
  <si>
    <t>Муниципальное образование «Поселок Донское»</t>
  </si>
  <si>
    <t>Славский муниципальный район, 
в том числе:</t>
  </si>
  <si>
    <t>Советский городский округ</t>
  </si>
  <si>
    <t>Черняховский муниципальный район,
в том числе:</t>
  </si>
  <si>
    <t>Краснознаменский муниципальный район</t>
  </si>
  <si>
    <t xml:space="preserve">Багратионовский муниципальный район </t>
  </si>
  <si>
    <t>Славский муниципальный район</t>
  </si>
  <si>
    <t>Р Е Е С Т Р 
многоквартирных домов по видам  ремонта</t>
  </si>
  <si>
    <t xml:space="preserve">Таблица </t>
  </si>
  <si>
    <t xml:space="preserve">Балтийский муниципальный район </t>
  </si>
  <si>
    <t>Таблица</t>
  </si>
  <si>
    <t>П Е Р Е Ч Е Н Ь
многоквартирных домов, подлежащих в 2014 году капитальному ремонту, для которых планируется предоставление финансовой поддержки за счет средств областного бюджета и  средств долевого финансирования местных бюджетов на проведение капитального ремонта</t>
  </si>
  <si>
    <t>ул. Центральная, д. 18-19</t>
  </si>
  <si>
    <t>ул. Центральная, д. 14-15</t>
  </si>
  <si>
    <t>ул. Центральная, д. 16-17</t>
  </si>
  <si>
    <t>ул. Железнодорожная, д.2</t>
  </si>
  <si>
    <t>ул. Калининградская, д.13</t>
  </si>
  <si>
    <t>пос. Знаменск</t>
  </si>
  <si>
    <t>пос. Озерки</t>
  </si>
  <si>
    <t>пос. Истровка</t>
  </si>
  <si>
    <t>пос. Лунино</t>
  </si>
  <si>
    <t>пос. Чистые Пруды</t>
  </si>
  <si>
    <t>пос. Залесье</t>
  </si>
  <si>
    <t xml:space="preserve">пос. Александровка </t>
  </si>
  <si>
    <t xml:space="preserve">пос. Краснохолмское </t>
  </si>
  <si>
    <t>пос. Сосновка</t>
  </si>
  <si>
    <t>пос. Новая Деревня</t>
  </si>
  <si>
    <t xml:space="preserve">пос. Славянское </t>
  </si>
  <si>
    <t xml:space="preserve">пос. Зелёное </t>
  </si>
  <si>
    <t xml:space="preserve">пос. Матросово </t>
  </si>
  <si>
    <t xml:space="preserve">пос. Заливино </t>
  </si>
  <si>
    <t>пос. Шевченко</t>
  </si>
  <si>
    <t>пос. Донское</t>
  </si>
  <si>
    <t>пос. Приморье</t>
  </si>
  <si>
    <t>пос.Гастеллово</t>
  </si>
  <si>
    <t>пос. Громово</t>
  </si>
  <si>
    <t>пос. Тимирязево</t>
  </si>
  <si>
    <t>пос. Ясное</t>
  </si>
  <si>
    <t>пос. Долгоруково</t>
  </si>
  <si>
    <t>пос. Нивенское</t>
  </si>
  <si>
    <t>пос. Южный-3</t>
  </si>
  <si>
    <t>ул. Маршала Жукова, д.26а</t>
  </si>
  <si>
    <t>ул. Гагарина, д.5</t>
  </si>
  <si>
    <t>ул. Калининградская, д.3</t>
  </si>
  <si>
    <t>ул. Тельмана, д.13</t>
  </si>
  <si>
    <t>ул. Гагарина, д.18</t>
  </si>
  <si>
    <t>ул. Тельмана, д.11</t>
  </si>
  <si>
    <t>ул. Калининградская, д.9</t>
  </si>
  <si>
    <t>ул. Фронтовая, д.4</t>
  </si>
  <si>
    <t>ул. Калининградская, д.27</t>
  </si>
  <si>
    <t>ул. Калининградская, д.24</t>
  </si>
  <si>
    <t>ул. Юбилейная, д.1</t>
  </si>
  <si>
    <t>ул. Юбилейная, д.5</t>
  </si>
  <si>
    <t>ул. Юбилейная, д.7</t>
  </si>
  <si>
    <t>ул. Чекистов, д.3</t>
  </si>
  <si>
    <t>ул. Железнодорожная, д.5а</t>
  </si>
  <si>
    <t>ул. Заводская, д.3</t>
  </si>
  <si>
    <t>ул. Ленина, д. 17</t>
  </si>
  <si>
    <t>ул. Калининградская, д.10</t>
  </si>
  <si>
    <t>ст. Луговое-Новое</t>
  </si>
  <si>
    <t xml:space="preserve"> ул. Первомайская, д.9</t>
  </si>
  <si>
    <t xml:space="preserve"> ул. Победы, д.7</t>
  </si>
  <si>
    <t xml:space="preserve"> ул. Малахова, д.12</t>
  </si>
  <si>
    <t xml:space="preserve"> ул. Свободы, д.13</t>
  </si>
  <si>
    <t xml:space="preserve"> ул. Северная, д.4</t>
  </si>
  <si>
    <t xml:space="preserve"> ул. Школьная, д.8</t>
  </si>
  <si>
    <t xml:space="preserve"> ул. 9 Мая,  д.12</t>
  </si>
  <si>
    <t>ул. Московская, д.25</t>
  </si>
  <si>
    <t>ул. Ленина, д.30</t>
  </si>
  <si>
    <t>ул. Ленина, д.32</t>
  </si>
  <si>
    <t>ул. Сибирякова, д.17</t>
  </si>
  <si>
    <t>ул. Сибирякова, д.9</t>
  </si>
  <si>
    <t>у.Советская, д.7</t>
  </si>
  <si>
    <t>пер. Приозерный, д.1</t>
  </si>
  <si>
    <t>д. 20</t>
  </si>
  <si>
    <t>ул. Калининградская, д.5</t>
  </si>
  <si>
    <t>ул. Калининградская, д.58</t>
  </si>
  <si>
    <t>ул. Калининградская, д.60</t>
  </si>
  <si>
    <t>ул. Калининградская, д.69</t>
  </si>
  <si>
    <t>ул. Калининградская, д.71</t>
  </si>
  <si>
    <t>ул. Калининградская, д.78</t>
  </si>
  <si>
    <t>ул. Комсомольская, д.5</t>
  </si>
  <si>
    <t>ул. Матросова, д.2</t>
  </si>
  <si>
    <t>ул. Советская, д.11</t>
  </si>
  <si>
    <t>ул. Юности, д.25</t>
  </si>
  <si>
    <t>ул. Победы, д.15</t>
  </si>
  <si>
    <t>ул. Детская, д.1</t>
  </si>
  <si>
    <t>г. Калининград</t>
  </si>
  <si>
    <t>г. Краснознаменск</t>
  </si>
  <si>
    <t>пос. Добровольск</t>
  </si>
  <si>
    <t>ул. Центральная, д.7</t>
  </si>
  <si>
    <t>ул. Островского, д.2</t>
  </si>
  <si>
    <t>ул.Жилинская, д.17</t>
  </si>
  <si>
    <t>пос. Маломожайское</t>
  </si>
  <si>
    <t>пос. Шмелево</t>
  </si>
  <si>
    <t>пос. Новоколхозное</t>
  </si>
  <si>
    <t>пос. Жилино</t>
  </si>
  <si>
    <t>г. Неман</t>
  </si>
  <si>
    <t>ул. Школьная, д.1</t>
  </si>
  <si>
    <t>ул. Артиллерии, д.22</t>
  </si>
  <si>
    <t>ул. Ленинградская, д.8</t>
  </si>
  <si>
    <t>ул. Красноармейская, д.12</t>
  </si>
  <si>
    <t>ул. Шоссейная, д.7</t>
  </si>
  <si>
    <t>ул. Центральная д.12</t>
  </si>
  <si>
    <t>ул. Центральная, д.14</t>
  </si>
  <si>
    <t>ул. Центральная, д.17</t>
  </si>
  <si>
    <t>ул. Полковника Нестерова, д.6</t>
  </si>
  <si>
    <t>ул. Большаковская, д.41</t>
  </si>
  <si>
    <t>ул. Сосновая, д.6</t>
  </si>
  <si>
    <t>ул. Центральная, д.15</t>
  </si>
  <si>
    <t>ул. Центральная, д.31</t>
  </si>
  <si>
    <t>ул. Липовая, д.5</t>
  </si>
  <si>
    <t>пер. Садовый, д.1</t>
  </si>
  <si>
    <t>ул. Гвардейская, д.11</t>
  </si>
  <si>
    <t>ул. Гвардейская, д.9</t>
  </si>
  <si>
    <t>пер. Молодёжный, д.1</t>
  </si>
  <si>
    <t>пер. Молодёжный, д.3</t>
  </si>
  <si>
    <t>ул. Заводская, д.14</t>
  </si>
  <si>
    <t>ул. Заводская, д. 42</t>
  </si>
  <si>
    <t>ул. Портовая, д. 5</t>
  </si>
  <si>
    <t>пер. Школьный, д. 1</t>
  </si>
  <si>
    <t>пер. Каменный, д.1</t>
  </si>
  <si>
    <t>ул. Морская, д. 25</t>
  </si>
  <si>
    <t>ул. Набережная, д.12</t>
  </si>
  <si>
    <t>ул. Морская, д.1</t>
  </si>
  <si>
    <t>пос. Головкино</t>
  </si>
  <si>
    <t xml:space="preserve">пос. Головкино </t>
  </si>
  <si>
    <t>ул. Комсомольская, д.9</t>
  </si>
  <si>
    <t>ул. Кутузова, д.9</t>
  </si>
  <si>
    <t>ул. Мостовая, д.9</t>
  </si>
  <si>
    <t>ул. Гвардейское шоссе, д.4</t>
  </si>
  <si>
    <t>ул. 28 Армии, д.16</t>
  </si>
  <si>
    <t>ул. Гвардейское шоссе, д.2</t>
  </si>
  <si>
    <t>ул. Кутузова, д.26</t>
  </si>
  <si>
    <t>ул. Кутузова, д.30</t>
  </si>
  <si>
    <t>ул. Комсомольская, д.15</t>
  </si>
  <si>
    <t>ул. Кутузова, д.60</t>
  </si>
  <si>
    <t>ул. Кутузова, д.56</t>
  </si>
  <si>
    <t>ул. Багратиона, д.1</t>
  </si>
  <si>
    <t>ул. Кутузова, д.58</t>
  </si>
  <si>
    <t>ул. Бульвар Нахимова, д.5</t>
  </si>
  <si>
    <t>ул. Бульвар Нахимова, д.4</t>
  </si>
  <si>
    <t>ул. Ленина, д.8</t>
  </si>
  <si>
    <t>ул. Ленина, д.3</t>
  </si>
  <si>
    <t>ул. Советская, д.17</t>
  </si>
  <si>
    <t>ул. Бульвар Нахимова, д.10</t>
  </si>
  <si>
    <t>ул. Яльцева, д.1</t>
  </si>
  <si>
    <t>ул. Яльцева, д.5</t>
  </si>
  <si>
    <t>ул. Центральная, д.1</t>
  </si>
  <si>
    <t>ул. Советская, д.60а</t>
  </si>
  <si>
    <t>ул. Советская, д.25</t>
  </si>
  <si>
    <t>ул. Горького, д.2а</t>
  </si>
  <si>
    <t>ул. Калинина, д.15</t>
  </si>
  <si>
    <t>ул. Кооперативная, д.6</t>
  </si>
  <si>
    <t>ул. Центральная, д.10</t>
  </si>
  <si>
    <t>ул. Центральная, д.8</t>
  </si>
  <si>
    <t>ул. Коммунистическая, д.1</t>
  </si>
  <si>
    <t>ул. Советская, д.24</t>
  </si>
  <si>
    <t>ул. Балтийская, д.1</t>
  </si>
  <si>
    <t>ул. Пионерская, д.2</t>
  </si>
  <si>
    <t>ул. Горького, д.29</t>
  </si>
  <si>
    <t>ул. Коммунистическая, д.4</t>
  </si>
  <si>
    <t>ул. Ленина, д.18</t>
  </si>
  <si>
    <t>ул. Мира, д.10</t>
  </si>
  <si>
    <t>ул. Пацаева, д.3</t>
  </si>
  <si>
    <t>ул.  Калинина, д.1, ул. Советская, д.14</t>
  </si>
  <si>
    <t>ул. Пионерская, д.21</t>
  </si>
  <si>
    <t>ул. Пионерская, д.25</t>
  </si>
  <si>
    <t>ул. Октябрьская, д.32</t>
  </si>
  <si>
    <t>ул. Пушкина, д.8</t>
  </si>
  <si>
    <t>ул. Ленина, д.7</t>
  </si>
  <si>
    <t>ул. Пионерская, д.19</t>
  </si>
  <si>
    <t>ул. Карла Маркса, д.5а</t>
  </si>
  <si>
    <t>ул. Ленинградская, д.10</t>
  </si>
  <si>
    <t>ул. Степанова, д.3</t>
  </si>
  <si>
    <t>ул. Садовая, д.4</t>
  </si>
  <si>
    <t>ул. Садовая, д.1</t>
  </si>
  <si>
    <t>ул. Артиллерийская, д.8</t>
  </si>
  <si>
    <t>ул. Артиллерийская, д.15</t>
  </si>
  <si>
    <t>ул. Озерная, д.2</t>
  </si>
  <si>
    <t>Калининградское шоссе, д.4</t>
  </si>
  <si>
    <t>ул. Центральная, д.21</t>
  </si>
  <si>
    <t>ул. Центральная, д.23</t>
  </si>
  <si>
    <t>ул. Калининградская, д.16/2</t>
  </si>
  <si>
    <t>ул. Советская, д.32</t>
  </si>
  <si>
    <t>ул. Советская, д.45/1</t>
  </si>
  <si>
    <t>ул. Советская, д.43</t>
  </si>
  <si>
    <t>ул. Советская,  д.56</t>
  </si>
  <si>
    <t>ул. Советская,  д.8</t>
  </si>
  <si>
    <t>ул. Советская, д.51</t>
  </si>
  <si>
    <t>ул. Советская, д.49</t>
  </si>
  <si>
    <t>ул. Советская, 36/2</t>
  </si>
  <si>
    <t>ул. Советская,  д.31/2</t>
  </si>
  <si>
    <t>ул. Советская, д.34</t>
  </si>
  <si>
    <t>ул. Советская, д.80</t>
  </si>
  <si>
    <t>ул. Школьная, д.13</t>
  </si>
  <si>
    <t>ул. Садовая,  д.7</t>
  </si>
  <si>
    <t>ул. Калининградская, д.1</t>
  </si>
  <si>
    <t>ул. Калининградская, д.14</t>
  </si>
  <si>
    <t>ул. Тельмана, д.34</t>
  </si>
  <si>
    <t>ул. Школьная, д.17</t>
  </si>
  <si>
    <t>ул. Тельмана, д.29</t>
  </si>
  <si>
    <t>ул. Лермонтова, д.9</t>
  </si>
  <si>
    <t>ул. Тельмана, д.22</t>
  </si>
  <si>
    <t>ул. Тельмана, д.32</t>
  </si>
  <si>
    <t>ул. Школьная, д.3</t>
  </si>
  <si>
    <t>ул. Тельмана, д.24</t>
  </si>
  <si>
    <t>ул. Школьная, д.7</t>
  </si>
  <si>
    <t>ул. Школьная, д. 2</t>
  </si>
  <si>
    <t>ул. Совхозная, д.7</t>
  </si>
  <si>
    <t>ул. Советская, д.27</t>
  </si>
  <si>
    <t>ул. Советская, д.22</t>
  </si>
  <si>
    <t>ул. Неманская, д.4</t>
  </si>
  <si>
    <t>ул. Кооперативная, д.1</t>
  </si>
  <si>
    <t>ул. Почтовая, д.4а</t>
  </si>
  <si>
    <t>пос. Большаково</t>
  </si>
  <si>
    <t>г. Советск</t>
  </si>
  <si>
    <t>пер. Водопроводный, д.8</t>
  </si>
  <si>
    <t>ул. Ленина, д.27</t>
  </si>
  <si>
    <t>ул. Спортивная, д.9</t>
  </si>
  <si>
    <t xml:space="preserve">ул. Советская, д.1 </t>
  </si>
  <si>
    <t>ул. Советская, д.60</t>
  </si>
  <si>
    <t>ул. Советская, д.62</t>
  </si>
  <si>
    <t>ул. Советская, д.50</t>
  </si>
  <si>
    <t>ул. Центральная, д.5</t>
  </si>
  <si>
    <t>ул. Лесная, д.2а</t>
  </si>
  <si>
    <t>ул. Железнодорожная, д.5</t>
  </si>
  <si>
    <t>ул. Советская, д.74а</t>
  </si>
  <si>
    <t xml:space="preserve">пос. Янтарный </t>
  </si>
  <si>
    <t>пос. Синявино</t>
  </si>
  <si>
    <t>г. Багратионовск</t>
  </si>
  <si>
    <t>ул. Пограничная, д.52-54</t>
  </si>
  <si>
    <t>ул. Степана Казака, д.33</t>
  </si>
  <si>
    <t>ул. Тельмана, д.19</t>
  </si>
  <si>
    <t>ул. Станционная, д.2</t>
  </si>
  <si>
    <t>ул. Тельмана, д.26</t>
  </si>
  <si>
    <t xml:space="preserve"> ул. Березовая аллея, д.20</t>
  </si>
  <si>
    <t>ул. Баумана, д. 36-38</t>
  </si>
  <si>
    <t>ул. Береговая, д. 5</t>
  </si>
  <si>
    <t>ул. Дзержинского, д. 205</t>
  </si>
  <si>
    <t>ул. Дорожная, д. 39-41</t>
  </si>
  <si>
    <t>ул. Киевская, д. 153-157</t>
  </si>
  <si>
    <t>ул. Комсомольская, д. 75</t>
  </si>
  <si>
    <t>ул. Менделеева, д. 80</t>
  </si>
  <si>
    <t>ул. Печатная, д. 4-24</t>
  </si>
  <si>
    <t>ул. Славянская, д. 32</t>
  </si>
  <si>
    <t>ул. Фабричная, д. 5-7</t>
  </si>
  <si>
    <t>Городское поселение 
«Город Светлогорск»</t>
  </si>
  <si>
    <t>Муниципальное образование «Поселок Приморье»</t>
  </si>
  <si>
    <t xml:space="preserve">Наименование объекта
административно-территориального
деления
</t>
  </si>
  <si>
    <t>ул. Мамина-Сибиряка, д.7</t>
  </si>
  <si>
    <t>Гвардейский район</t>
  </si>
  <si>
    <t>Зеленоградский район</t>
  </si>
  <si>
    <t>Установка  коллективных ПУ и УУ, руб.</t>
  </si>
  <si>
    <t xml:space="preserve">Ремонт внутридомовых инженерных систем, руб.   </t>
  </si>
  <si>
    <t>Стоимость капитального ремонта всего, руб.</t>
  </si>
  <si>
    <t xml:space="preserve">Гвардейский район </t>
  </si>
  <si>
    <t>д. 16</t>
  </si>
  <si>
    <t>д. 15</t>
  </si>
  <si>
    <t>1) Багратионовское городское поселение</t>
  </si>
  <si>
    <t>2) Долгоруковское сельское поселение</t>
  </si>
  <si>
    <t>3) Нивенское сельское поселение</t>
  </si>
  <si>
    <t>1) Городское поселение «Город Балтийск»</t>
  </si>
  <si>
    <t>2) Приморское городское поселение</t>
  </si>
  <si>
    <t>1) Гвардейское городское поселение</t>
  </si>
  <si>
    <t>2) Знаменское сельское поселение</t>
  </si>
  <si>
    <t>1) Зеленоградское городское поселение</t>
  </si>
  <si>
    <t>2) Ковровское сельское поселение</t>
  </si>
  <si>
    <t>1) Краснознаменское городское поселение</t>
  </si>
  <si>
    <t>2) Добровольское сельское поселение</t>
  </si>
  <si>
    <t>1) Жилинское сельское поселение</t>
  </si>
  <si>
    <t>2) Лунинское сельское поселение</t>
  </si>
  <si>
    <t>3) Неманское городское поселение</t>
  </si>
  <si>
    <t>1) Нестеровское городское поселение</t>
  </si>
  <si>
    <t>2) Пригородное сельское поселение</t>
  </si>
  <si>
    <t>3) Илюшинское сельское поселение</t>
  </si>
  <si>
    <t>4) Чистопрудненское сельское посление</t>
  </si>
  <si>
    <t>1) Залесовское сельское поселение</t>
  </si>
  <si>
    <t>2) Полесское городское поселение</t>
  </si>
  <si>
    <t>3) Саранское сельское поселение</t>
  </si>
  <si>
    <t>4) Тургеневское сельское поселение</t>
  </si>
  <si>
    <t>1) Правдинское городское поселение</t>
  </si>
  <si>
    <t>1) Городское поселение «Город Светлогорск»</t>
  </si>
  <si>
    <t>2) Муниципальное образование «Поселок Донское»</t>
  </si>
  <si>
    <t>1) Большаковское сельское поселение</t>
  </si>
  <si>
    <t>2) Славское городское поселение</t>
  </si>
  <si>
    <t>3) Тимирязевское сельское поселение</t>
  </si>
  <si>
    <t>4) Ясновское сельское поселение</t>
  </si>
  <si>
    <t>1) Черняховское городское поселение</t>
  </si>
  <si>
    <t>Правдинский район, 
в том числе:</t>
  </si>
  <si>
    <t>3) Муниципальное образование «Поселок Приморье»</t>
  </si>
  <si>
    <t>Коли -чество этажей</t>
  </si>
  <si>
    <t>Краснознаменский муниципальный район, в том числе:</t>
  </si>
  <si>
    <t>Зоринское сельское поселение</t>
  </si>
  <si>
    <t>3) Озерковское сельское поселение</t>
  </si>
  <si>
    <t>4) Зоринское сельское поселение</t>
  </si>
  <si>
    <t>ул. З. Космодемьянской, д. 12а</t>
  </si>
  <si>
    <t>ул. Московская, д. 67</t>
  </si>
  <si>
    <t>ул. Московская, д. 69</t>
  </si>
  <si>
    <t xml:space="preserve"> ул. Победы, д. 3</t>
  </si>
  <si>
    <t xml:space="preserve"> ул. Победы, д. 1</t>
  </si>
  <si>
    <t>5) Головкинское сельское поселение</t>
  </si>
  <si>
    <t>пер. 2-й Октябрьский, д.1</t>
  </si>
  <si>
    <t>ввода в эксплуа-тацию</t>
  </si>
  <si>
    <t>заверше-ния послед- него капиталь-ного ремонта</t>
  </si>
  <si>
    <t>Всего</t>
  </si>
  <si>
    <t>Площадь
помещений МКД</t>
  </si>
  <si>
    <t>в том числе жилых помещений, находящихся в
собственнос-ти граждан</t>
  </si>
  <si>
    <t>Количество жителей, зарегист-рированных в МКД
на дату утвержде-ния программы</t>
  </si>
  <si>
    <t>Предельная стоимость капитально-го ремонта
1 кв. м общей площади помещений МКД</t>
  </si>
  <si>
    <t>Удельная стоимость капитально-го ремонта 1 кв. м
общей площади помещений МКД</t>
  </si>
  <si>
    <t xml:space="preserve"> просп. Ленина, д. 3а</t>
  </si>
  <si>
    <t>просп. Курортный, д.8</t>
  </si>
  <si>
    <t>Итого по МО</t>
  </si>
  <si>
    <t>ул. 2-я Северная, д.6</t>
  </si>
  <si>
    <t>ул. Калининградская, д.7</t>
  </si>
  <si>
    <t>ул. Кузнечная, д.3</t>
  </si>
  <si>
    <t>ул. Суворова, д.9</t>
  </si>
  <si>
    <t>ул. Новая, д.1</t>
  </si>
  <si>
    <t>ул. Совхозная-1, д.2</t>
  </si>
  <si>
    <t>ул. Совхозная-1, д.11</t>
  </si>
  <si>
    <t>ул. Калининградская, д.8</t>
  </si>
  <si>
    <t>ул. Октябрьская д.5</t>
  </si>
  <si>
    <t>Калининградский просп., д.28</t>
  </si>
  <si>
    <t>ул. Колхозная д.4</t>
  </si>
  <si>
    <t>Итого по Калининградской области</t>
  </si>
  <si>
    <t>Энергетичес-кое обследование дома</t>
  </si>
  <si>
    <t>ед.</t>
  </si>
  <si>
    <t>ул. Удовиченко, д.3</t>
  </si>
  <si>
    <t>пер. Железнолорожный, д.2</t>
  </si>
  <si>
    <t>ул.  Калинина, д.1, 
ул. Советская, д.14</t>
  </si>
  <si>
    <t>Итого средств областного бюджета</t>
  </si>
  <si>
    <t>ул. Гастелло, д.3</t>
  </si>
  <si>
    <t>ул. 2-й пер.Дачный, д.18а</t>
  </si>
  <si>
    <t>ул. Вишневая, д. 2</t>
  </si>
  <si>
    <t>ул. Калининградская, д.8.</t>
  </si>
  <si>
    <t>Итого по Калининградской области:</t>
  </si>
  <si>
    <t>Итого по МО:</t>
  </si>
  <si>
    <t>ул. Спортивная, д.10</t>
  </si>
  <si>
    <t>ул. Спортивная, д.2</t>
  </si>
  <si>
    <t>ул. Гастелло, д3</t>
  </si>
  <si>
    <t>пос. Южный-2</t>
  </si>
  <si>
    <t>Наименование объекта
административно-территориального
деления</t>
  </si>
  <si>
    <t>Р Е Е С Т Р 
 многоквартирных домов, подлежащих капитальному ремонту в рамках исполнения судебных решений, принятых в отношении органов местного самоуправления муниципальных образований, о понуждении выполнить работы по капитальному ремонту общего имущества многоквартирных домов по основаниям статьи 16 Закона Российской Федерации от 04 июля 1991 года № 1541-1 «О приватизации жилищного фонда в Российской Федерации»</t>
  </si>
  <si>
    <t xml:space="preserve"> </t>
  </si>
  <si>
    <t>ул. Победы, д.43</t>
  </si>
  <si>
    <t>ул. Победы, д.45</t>
  </si>
  <si>
    <t>ул. Победы, д.47</t>
  </si>
  <si>
    <t>ул. Победы, д.49</t>
  </si>
  <si>
    <t>ул. Ленинградская, д.7</t>
  </si>
  <si>
    <t>ул. Ленинградская, д.9</t>
  </si>
  <si>
    <t>ул. Ленинградская, д.11</t>
  </si>
  <si>
    <t>п. Северный</t>
  </si>
  <si>
    <t xml:space="preserve">д. 5 </t>
  </si>
  <si>
    <t>ул. Калининградская, д.54</t>
  </si>
  <si>
    <t>ул. Победы, д.22а</t>
  </si>
  <si>
    <t>ул. Пограничная, д.61</t>
  </si>
  <si>
    <t>ул. Победы, д.10</t>
  </si>
  <si>
    <t>ул. Утина, д.8</t>
  </si>
  <si>
    <t>ул. Ковалева, д.1</t>
  </si>
  <si>
    <t>п. Железнодорожный</t>
  </si>
  <si>
    <t>ул. Пролетарская, д.8</t>
  </si>
  <si>
    <t>ул. Коммунистическая, д.60</t>
  </si>
  <si>
    <t>ул. Калининградская, д.73</t>
  </si>
  <si>
    <t>ул. Детская, д.3</t>
  </si>
  <si>
    <t>ул. Антипенкова, д.17</t>
  </si>
  <si>
    <t>ул. Антипенкова, д.19</t>
  </si>
  <si>
    <t>ул. Антипенкова, д.17а</t>
  </si>
  <si>
    <t>Свободненское сельское поселение</t>
  </si>
  <si>
    <t>п. Междуречье</t>
  </si>
  <si>
    <t>ул. Молодежная, д.5</t>
  </si>
  <si>
    <t>ул. Молодежная, д.9</t>
  </si>
  <si>
    <t>ул. Советская, д.21</t>
  </si>
  <si>
    <t>2)Свободненское сельское поселение</t>
  </si>
  <si>
    <t>Озерский городской округ</t>
  </si>
  <si>
    <t>г. Озерск</t>
  </si>
  <si>
    <t>ул. Багратиона, д.16</t>
  </si>
  <si>
    <t>ул. Багратиона, д.33</t>
  </si>
  <si>
    <t>ул. Пограничная, д.7</t>
  </si>
  <si>
    <t>ул. Гайдара, д. 1-1а</t>
  </si>
  <si>
    <t>ул. Майора Козенкова, д. 7</t>
  </si>
  <si>
    <t>ул. Лилии Иванихиной, д. 5</t>
  </si>
  <si>
    <t>пер. Загородный, д. 2-4</t>
  </si>
  <si>
    <t>ул. Маршала Борзова, д. 74-80</t>
  </si>
  <si>
    <t>ул. Тургенева, д. 25</t>
  </si>
  <si>
    <t>ул. Ялтинская, д. 86а</t>
  </si>
  <si>
    <t>наб. Генерала Карбышева, д. 8</t>
  </si>
  <si>
    <t>ул. Тельмана, д. 54</t>
  </si>
  <si>
    <t>ул. Госпитальная, д. 2</t>
  </si>
  <si>
    <t>бульвар Солнечный , д. 20</t>
  </si>
  <si>
    <t>ул. Ялтинская, д. 86 б</t>
  </si>
  <si>
    <t>ул. Октябрьская, д. 17-25</t>
  </si>
  <si>
    <t>ул. Сергеева, д. 41</t>
  </si>
  <si>
    <t>ул. Лейтенанта Князева, д. 42-44</t>
  </si>
  <si>
    <t>ул. Тельмана, д. 21</t>
  </si>
  <si>
    <t>ул. Тургенева, д. 28а</t>
  </si>
  <si>
    <t>пер. Радищева, д. 16</t>
  </si>
  <si>
    <t>ул. Каштановая аллея, д. 8</t>
  </si>
  <si>
    <t>ул. Ольховая, д. 2-4</t>
  </si>
  <si>
    <t>ул. Красная, д. 267</t>
  </si>
  <si>
    <t>тупик Транспортный , д. 12</t>
  </si>
  <si>
    <t>ул. Октябрьская, д. 61-63</t>
  </si>
  <si>
    <t>ул. Сергеева, д. 61</t>
  </si>
  <si>
    <t>ул. Восточная, д. 19-21</t>
  </si>
  <si>
    <t>ул. Дорожная, д. 23-33</t>
  </si>
  <si>
    <t>ул. Потемкина, д. 7</t>
  </si>
  <si>
    <t>ул. Красная, д. 27-29</t>
  </si>
  <si>
    <t>ул. Киевская, д. 124</t>
  </si>
  <si>
    <t>ул. Вагоностроительная, д. 31а-39</t>
  </si>
  <si>
    <t>ул. Уфимская, д. 1</t>
  </si>
  <si>
    <t>ул. Краснокаменная, д. 23-23а</t>
  </si>
  <si>
    <t>ул. Чапаева, д. 29</t>
  </si>
  <si>
    <t xml:space="preserve">ул. Космонавта Леонова, д. 27 </t>
  </si>
  <si>
    <t>ул. Химическая, д. 2</t>
  </si>
  <si>
    <t>ул. Чернышевского, д. 16</t>
  </si>
  <si>
    <t>ул. Воздушная, д. 41</t>
  </si>
  <si>
    <t>ул. Лесная, д. 41-53</t>
  </si>
  <si>
    <t>ул. Киевская, д. 6-22</t>
  </si>
  <si>
    <t>проспект Победы, д. 39</t>
  </si>
  <si>
    <t>ул. Университетская, д. 4-10</t>
  </si>
  <si>
    <t>ул. Клинская, д. 10-12</t>
  </si>
  <si>
    <t>ул. Самаркандская, д. 2-4</t>
  </si>
  <si>
    <t>ул. Самаркандская, д. 14-20</t>
  </si>
  <si>
    <t>ул. Ремонтная, д. 14-20</t>
  </si>
  <si>
    <t>ул. Третьяковская, д. 13</t>
  </si>
  <si>
    <t>ул. Лесопарковая, д. 49а</t>
  </si>
  <si>
    <t>ул. Сержанта Мишина, д. 10</t>
  </si>
  <si>
    <t>ул. Чапаева, д. 7</t>
  </si>
  <si>
    <t>проспект Мира, д. 73-75</t>
  </si>
  <si>
    <t>ул. Старорусская, д. 2-4</t>
  </si>
  <si>
    <t>ул. Комсомольская, д. 17а</t>
  </si>
  <si>
    <t>ул. Чкалова, д. 5</t>
  </si>
  <si>
    <t>проспект Победы, д. 51</t>
  </si>
  <si>
    <t>ул. Глазунова, д. 6</t>
  </si>
  <si>
    <t>ул. Карташева, д. 112</t>
  </si>
  <si>
    <t>ул. Красносельская, д. 88-90</t>
  </si>
  <si>
    <t>ул. Войнич, д. 9-15</t>
  </si>
  <si>
    <t>ул. Ореховая, д. 1/3</t>
  </si>
  <si>
    <t>ул. Кутузова, д. 37</t>
  </si>
  <si>
    <t>ул. Красная, д. 30-32</t>
  </si>
  <si>
    <t>ул. Самаркандская, д. 6-12</t>
  </si>
  <si>
    <t>ул. Донская, д. 8</t>
  </si>
  <si>
    <t>ул. Адмиральская, д. 13</t>
  </si>
  <si>
    <t>ул. Минская, д. 17-23</t>
  </si>
  <si>
    <t>ул. Космическая, д. 10-20</t>
  </si>
  <si>
    <t>ул. Бородинская, д. 22-24</t>
  </si>
  <si>
    <t>ул. Сержанта Щедина, д. 3-13</t>
  </si>
  <si>
    <t>ул. Лени Голикова, д. 3</t>
  </si>
  <si>
    <t>ул. Лесная, д. 22</t>
  </si>
  <si>
    <t>ул. Коммунистическая, д. 25-27</t>
  </si>
  <si>
    <t>ул. Нансена, д. 22</t>
  </si>
  <si>
    <t xml:space="preserve">ул. Ракитная, д. 9-15 </t>
  </si>
  <si>
    <t>ул. Горького, д. 30-36</t>
  </si>
  <si>
    <t>ул. Багратиона, д. 43-47</t>
  </si>
  <si>
    <t>ул. Офицерская, д. 3</t>
  </si>
  <si>
    <t>ул. Комсомольская, д. 42</t>
  </si>
  <si>
    <t>ул. Генерал-лейтенанта Озерова, д. 12-16</t>
  </si>
  <si>
    <t>ул. Тихоненко, д. 27</t>
  </si>
  <si>
    <t>ул. Юрия Гагарина, д. 82</t>
  </si>
  <si>
    <t>ул. Эльблонгская, д. 13-17</t>
  </si>
  <si>
    <t>ул. Эпроновская, д. 25-29</t>
  </si>
  <si>
    <t>ул. Щорса, д. 13</t>
  </si>
  <si>
    <t>пер. Южный, д. 1-7</t>
  </si>
  <si>
    <t>ул. Ульяны Громовой, д. 2-18</t>
  </si>
  <si>
    <t>ул. Звездная, д. 15-19</t>
  </si>
  <si>
    <t>ул. Комсомольская, д. 33</t>
  </si>
  <si>
    <t>ул. Генерала Галицкого, д. 19-25</t>
  </si>
  <si>
    <t>ул. Рокоссовского, д. 9-15</t>
  </si>
  <si>
    <t>ул. Генерала Соммера, д. 12-22</t>
  </si>
  <si>
    <t>ул. Генерала Галицкого, д. 11-17</t>
  </si>
  <si>
    <t>ул. Огарева, д. 15</t>
  </si>
  <si>
    <t>ул. Генерала Галицкого, д. 4а-4б</t>
  </si>
  <si>
    <t>ул. Красноармейская, д. 1-5</t>
  </si>
  <si>
    <t>ул. Сергеева, д. 49а</t>
  </si>
  <si>
    <t>наб. Генерала Карбышева, д. 20</t>
  </si>
  <si>
    <t>наб. Генерала Карбышева, д. 12</t>
  </si>
  <si>
    <t>проспект Московский, д. 29-37</t>
  </si>
  <si>
    <t>ул. Интернациональная, д. 43-51</t>
  </si>
  <si>
    <t>ул. Батальная, д. 83</t>
  </si>
  <si>
    <t>ул. Горького, д. 193</t>
  </si>
  <si>
    <t>ул. Багратиона, д. 144-154</t>
  </si>
  <si>
    <t>ул. Зеленая, д. 68</t>
  </si>
  <si>
    <t>ул. Октябрьская, д. 13-15</t>
  </si>
  <si>
    <t>ул. Батальная, д. 8-8б</t>
  </si>
  <si>
    <t>ул. Инженерная, д. 6</t>
  </si>
  <si>
    <t>ул. Октябрьская, д. 39-41</t>
  </si>
  <si>
    <t>ул. Эльблонгская, д. 31</t>
  </si>
  <si>
    <t>ул. 9 Апреля, д. 98</t>
  </si>
  <si>
    <t>ул. Маршала Баграмяна, д. 18</t>
  </si>
  <si>
    <t>ул. Гайдара, д. 91</t>
  </si>
  <si>
    <t>ул. Клиническая, д. 25</t>
  </si>
  <si>
    <t>ул. Зеленая, д. 78-80</t>
  </si>
  <si>
    <t>ул. 9 Апреля, д. 7</t>
  </si>
  <si>
    <t>ул. Барнаульская, д. 1-3</t>
  </si>
  <si>
    <t>ул. Добролюбова, д. 32</t>
  </si>
  <si>
    <t>ул. Стрелковая, д. 2-4</t>
  </si>
  <si>
    <t>ул. Парковая аллея, д. 14-18</t>
  </si>
  <si>
    <t>ул. Загорская, д. 1-5</t>
  </si>
  <si>
    <t>ул. Степана Разина, д. 21-23а</t>
  </si>
  <si>
    <t>ул. Потемкина, д. 8-12</t>
  </si>
  <si>
    <t>ул. Елены Ковальчук, д. 3а-7а</t>
  </si>
  <si>
    <t>ул. Георгия Димитрова, д. 33-35</t>
  </si>
  <si>
    <t>ул. Багратиона, д. 90-96</t>
  </si>
  <si>
    <t>ул. Дунайская, д. 9-11</t>
  </si>
  <si>
    <t>ул. Судостроительная, д. 82-84</t>
  </si>
  <si>
    <t>ул. Комсомольская, д. 70</t>
  </si>
  <si>
    <t>ул. Чекистов, д. 65-67</t>
  </si>
  <si>
    <t>ул. Александра Невского, д. 58-58а</t>
  </si>
  <si>
    <t>проспект Ленинский, д. 39а-45а</t>
  </si>
  <si>
    <t>ул. Томская, д. 4-6</t>
  </si>
  <si>
    <t>ул. Ялтинская, д. 79</t>
  </si>
  <si>
    <t>ул. Дорожная, д. 24-38</t>
  </si>
  <si>
    <t>ул. Молочинского, д. 1-3</t>
  </si>
  <si>
    <t>ул. Батальная, д. 8в-8г</t>
  </si>
  <si>
    <t>ул. Профессора Севастьянова, д. 27-33</t>
  </si>
  <si>
    <t>проспект Победы, д. 10-12</t>
  </si>
  <si>
    <t>ул. Горбунова, д. 14-22</t>
  </si>
  <si>
    <t>ул. Ярославская, д. 8</t>
  </si>
  <si>
    <t>ул. Линейная, д. 3-7</t>
  </si>
  <si>
    <t>ул. Старорусская, д. 10-16</t>
  </si>
  <si>
    <t>ул. Каштановая аллея, д. 32</t>
  </si>
  <si>
    <t>ул. Интернациональная, д. 33-41</t>
  </si>
  <si>
    <t>ул. Мариупольская, д. 1-3</t>
  </si>
  <si>
    <t>ул. Инженерная, д. 2</t>
  </si>
  <si>
    <t>ул. Зарайская, д. 19</t>
  </si>
  <si>
    <t>проспект Московский, д. 66</t>
  </si>
  <si>
    <t>ул. Пионерская, д. 11-13</t>
  </si>
  <si>
    <t>ул. Багратиона, д. 29</t>
  </si>
  <si>
    <t>ул. Машиностроительная, д. 110-116</t>
  </si>
  <si>
    <t>ул. Машиностроительная, д. 158-162</t>
  </si>
  <si>
    <t>ул. Каштановая аллея, д. 37</t>
  </si>
  <si>
    <t>ул. Профессора Севастьянова, д. 15-25</t>
  </si>
  <si>
    <t>ул. Профессора Севастьянова, д. 6-12</t>
  </si>
  <si>
    <t>ул. Маршала Борзова, д. 75-77</t>
  </si>
  <si>
    <t>ул. Подполковника Емельянова, д. 17</t>
  </si>
  <si>
    <t>ул. Коммунистическая, д. 50-54</t>
  </si>
  <si>
    <t>ул. Подполковника Емельянова, д. 209</t>
  </si>
  <si>
    <t>ул. Летняя, д. 16 А</t>
  </si>
  <si>
    <t>ул. Баумана, д. 1-5</t>
  </si>
  <si>
    <t>ул. Баумана, д. 7-11</t>
  </si>
  <si>
    <t>ул. 8 Марта, д. 10-12</t>
  </si>
  <si>
    <t>пер. Тбилисский, д. 5-11</t>
  </si>
  <si>
    <t>ул. Лесопарковая, д. 24 А</t>
  </si>
  <si>
    <t>ул. Подполковника Емельянова, д. 272 - 282</t>
  </si>
  <si>
    <t>проспект Победы, д. 142</t>
  </si>
  <si>
    <t>проспект Победы, д. 45</t>
  </si>
  <si>
    <t>ул. Богдана Хмельницкого, д. 40-46</t>
  </si>
  <si>
    <t>ул. Парковая аллея, д. 44-46</t>
  </si>
  <si>
    <t>проспект Мира, д. 145-147</t>
  </si>
  <si>
    <t>ул. Александра Невского, д. 179 Б</t>
  </si>
  <si>
    <t>ул. Маршала Борзова, д. 90</t>
  </si>
  <si>
    <t>пер. Тбилисский, д. 1-3</t>
  </si>
  <si>
    <t>ул. Богдана Хмельницкого, д. 33-37</t>
  </si>
  <si>
    <t>ул. Константина Заслонова, д. 26</t>
  </si>
  <si>
    <t>ул. Чкалова, д. 98-100</t>
  </si>
  <si>
    <t>ул. Беговая, д. 7-11</t>
  </si>
  <si>
    <t>ул. Тельмана, д. 34-34 А</t>
  </si>
  <si>
    <t>пер. Станочный, д. 3-5</t>
  </si>
  <si>
    <t>пер. Северный, д. 1</t>
  </si>
  <si>
    <t xml:space="preserve">ул. Красноармейская, д. 7-11 </t>
  </si>
  <si>
    <t>п. Южный-2</t>
  </si>
  <si>
    <t>ул. П. Морозова, д. 50-62</t>
  </si>
  <si>
    <t>ул. Карташева, д. 117</t>
  </si>
  <si>
    <t>ул. Красная, д. 265</t>
  </si>
  <si>
    <t>ул. П.Морозова, д. 132-144</t>
  </si>
  <si>
    <t>ул. Можайская, д. 49</t>
  </si>
  <si>
    <t>ул. Багратиона, д. 31-33</t>
  </si>
  <si>
    <t>ул. Коммунистическая, д. 32 - 32 Б</t>
  </si>
  <si>
    <t>ул. Коммунистическая, д. 58 А-Г</t>
  </si>
  <si>
    <t>проспект Московский, д. 92-96</t>
  </si>
  <si>
    <t>ул. Маршала Новикова, д. 17-19</t>
  </si>
  <si>
    <t>ул. Александра Невского, д. 44</t>
  </si>
  <si>
    <t>ул. Киевская, д. 103-109, ул. Павлика Морозова, д. 1-3</t>
  </si>
  <si>
    <t>ул. Космонавта Леонова, д. 19А-19Б</t>
  </si>
  <si>
    <t>ул. Заводская, д. 2 пос. Прибрежный</t>
  </si>
  <si>
    <t>ул. Ульяны Громовой, д. 22-26</t>
  </si>
  <si>
    <t>ул.Молодежная, д. 1</t>
  </si>
  <si>
    <t>ул.Молодежная, д. 3</t>
  </si>
  <si>
    <t>ул.Молодежная, д.  6</t>
  </si>
  <si>
    <t>ул.Молодежная, д. 7</t>
  </si>
  <si>
    <t>ул.Молодежная, д. 8</t>
  </si>
  <si>
    <t>ул.Молодежная, д. 11</t>
  </si>
  <si>
    <t>Р А С П Р Е Д Е Л Е Н И Е 
средств областного бюджета по муниципальным образованиям в рамках реализации целевой программы Калининградской области «Проведение капитального ремонта многоквартирных домов» на 2013-2015 годы в 2014 году</t>
  </si>
  <si>
    <t>ул. Калиинградская, д.7</t>
  </si>
  <si>
    <t>ул. Сиреневая 3/19</t>
  </si>
  <si>
    <t>ул. Вокзальная, д.6</t>
  </si>
  <si>
    <t>ул. Калининградская,д 13</t>
  </si>
  <si>
    <t>ул. Советская, д. 61</t>
  </si>
  <si>
    <t>ул. Советская, д. 63</t>
  </si>
  <si>
    <t>ул.Калининградская, д.7</t>
  </si>
  <si>
    <t>ул.Кузнечная, д.3</t>
  </si>
  <si>
    <t>ул.Суворова, д.9</t>
  </si>
  <si>
    <t>ул.Центральная, д.7</t>
  </si>
  <si>
    <t>ул.Новая, д.1</t>
  </si>
  <si>
    <t>пос.Железнодорожный</t>
  </si>
  <si>
    <t>ул. Пролетарская,  д. 8</t>
  </si>
  <si>
    <t>ул. Калининградская, д.26</t>
  </si>
  <si>
    <t>ул. Калининградская, д.28</t>
  </si>
  <si>
    <t>ул. Центральная, д. 25</t>
  </si>
  <si>
    <t>ул. Сиреневая, 3/19</t>
  </si>
  <si>
    <t>ул. Вокзальная, д6</t>
  </si>
  <si>
    <t>ул. Калининградская, д13</t>
  </si>
  <si>
    <t>ул. Советская, д.61</t>
  </si>
  <si>
    <t>ул. Советская, д.63</t>
  </si>
  <si>
    <t>ул. Победы, д.14</t>
  </si>
  <si>
    <t>просп. Ленина, д.33</t>
  </si>
  <si>
    <t>просп. Ленина, д.37</t>
  </si>
  <si>
    <t>ул. Гоголя, д.9</t>
  </si>
  <si>
    <t>ул. Чайковского, д.9</t>
  </si>
  <si>
    <t>ул. Янтарная, д.10</t>
  </si>
  <si>
    <t>ул. Янтарная, д.5</t>
  </si>
  <si>
    <t>ул. Янтарная, д.18</t>
  </si>
  <si>
    <t xml:space="preserve">Наименование объекта
административно-
территориального деления
</t>
  </si>
  <si>
    <t>ул. Октябрьская, д. 19</t>
  </si>
  <si>
    <t>-</t>
  </si>
  <si>
    <t>ул. Тельмана, д.7</t>
  </si>
  <si>
    <t>2) Железнодорожное городское поселение</t>
  </si>
  <si>
    <t>ул. Московская 48</t>
  </si>
  <si>
    <t>ул. Московская, д.48</t>
  </si>
  <si>
    <t>ул. Центральная, д.27</t>
  </si>
  <si>
    <t>ул. Гвардейская, д.8</t>
  </si>
  <si>
    <t>ул. Театральная, д. 8</t>
  </si>
  <si>
    <t>ул. Шевчука, д. 2</t>
  </si>
  <si>
    <t>ул. Школьная, д.9</t>
  </si>
  <si>
    <t>ул. Школьная д.9</t>
  </si>
  <si>
    <t>ул. Театральная д 8</t>
  </si>
  <si>
    <t>ул. Шевчука  д.2</t>
  </si>
  <si>
    <t>бульвар Солнечный, д.20</t>
  </si>
  <si>
    <t>Московский проспект, д.29-37</t>
  </si>
  <si>
    <t>наб. Ген. Карбышева, д.8</t>
  </si>
  <si>
    <t>Наб. Генерала Карбышева, д.12</t>
  </si>
  <si>
    <t>Наб. Генерала Карбышева, д.20</t>
  </si>
  <si>
    <t>пер. Беланова, д. 1-5</t>
  </si>
  <si>
    <t>пер. Загородный, д.2-4</t>
  </si>
  <si>
    <t>пер. Киевский, д.2-6, ул. Судостроительная, д. 5-11</t>
  </si>
  <si>
    <t>пер. Радищева, д.16</t>
  </si>
  <si>
    <t xml:space="preserve">проспект Мира, д. 132 – ул. Карла Маркса, д. 120-158 – ул. Каштановая аллея, д. 73 </t>
  </si>
  <si>
    <t>проспект Мира, д.73-75</t>
  </si>
  <si>
    <t>проспект Победы, д.39</t>
  </si>
  <si>
    <t>проспект Победы, д.51</t>
  </si>
  <si>
    <t>ул. 9 Апреля, д.7</t>
  </si>
  <si>
    <t>ул. 9 Апреля, д.98</t>
  </si>
  <si>
    <t>ул. Адмиральская, д.13</t>
  </si>
  <si>
    <t>ул. Багратиона, д.144-154</t>
  </si>
  <si>
    <t>ул. Багратиона, д.43-47</t>
  </si>
  <si>
    <t>ул. Барнаульская, д.1-3</t>
  </si>
  <si>
    <t>ул. Батальная, д.83</t>
  </si>
  <si>
    <t>ул. Батальная, д.8-8б</t>
  </si>
  <si>
    <t>ул. Батальная, д.8в-8г</t>
  </si>
  <si>
    <t>ул. Богдана Хмельницкого, д. 21-23</t>
  </si>
  <si>
    <t>ул. Бородинская, д.22-24</t>
  </si>
  <si>
    <t>ул. Воздушная, д.41</t>
  </si>
  <si>
    <t>ул. Войнич, д.9-15</t>
  </si>
  <si>
    <t>ул. Восточная, д.19-21</t>
  </si>
  <si>
    <t>ул. Гайдара, д.1-1а</t>
  </si>
  <si>
    <t>ул. Гайдара, д.91</t>
  </si>
  <si>
    <t>ул. Генерала Галицкого, д.11-17</t>
  </si>
  <si>
    <t>ул. Генерала Галицкого, д.19-25</t>
  </si>
  <si>
    <t>ул. Генерала Галицкого, д.4а-4б</t>
  </si>
  <si>
    <t>ул. Генерала-лейтенанта Озерова, д.12-16</t>
  </si>
  <si>
    <t>ул. Глазунова, д.6</t>
  </si>
  <si>
    <t>ул. Горького, д.193</t>
  </si>
  <si>
    <t>ул. Горького, д.30-36</t>
  </si>
  <si>
    <t>ул. Госпитальная, д.2</t>
  </si>
  <si>
    <t>ул. Добролюбова, д.32</t>
  </si>
  <si>
    <t>ул. Донская, д.8</t>
  </si>
  <si>
    <t>ул. Дорожная, д.23-33</t>
  </si>
  <si>
    <t>ул. Дунайская, д.9-11</t>
  </si>
  <si>
    <t>ул. Е.Ковальчук, д.3а-7а</t>
  </si>
  <si>
    <t>ул. Заводская, д.2 пос. Прибрежный</t>
  </si>
  <si>
    <t>ул. Заводская, д.37 пос. Прибрежный</t>
  </si>
  <si>
    <t>ул. Зеленая, д.68</t>
  </si>
  <si>
    <t>ул. Зеленая, д.78-80</t>
  </si>
  <si>
    <t>ул. Инженерная, д.6</t>
  </si>
  <si>
    <t>ул. Интернациональная, д.43-51</t>
  </si>
  <si>
    <t>ул. Сержанта Карташева, д. 117</t>
  </si>
  <si>
    <t>ул. Каштановая аллея, д.37</t>
  </si>
  <si>
    <t>ул. Каштановая аллея, д.8</t>
  </si>
  <si>
    <t>ул. Киевская, д.124</t>
  </si>
  <si>
    <t>ул. Киевская, д.58, ул. Великолукская, д.1</t>
  </si>
  <si>
    <t>ул. Киевская, д.6-22</t>
  </si>
  <si>
    <t>ул. Клиническая, д.25</t>
  </si>
  <si>
    <t>ул. Клинская, д.10-12</t>
  </si>
  <si>
    <t>ул. Коммунистическая, д.25-27</t>
  </si>
  <si>
    <t>ул. Коммунистическая, д.50-54</t>
  </si>
  <si>
    <t>ул. Комсомольская, д.17а</t>
  </si>
  <si>
    <t>ул. Комсомольская, д.33</t>
  </si>
  <si>
    <t>ул. Комсомольская, д.42</t>
  </si>
  <si>
    <t>ул. Комсомольская, д.70</t>
  </si>
  <si>
    <t>ул. Космонавта Леонова, д.27 (памятник архитект)</t>
  </si>
  <si>
    <t>ул. Красная, д.267</t>
  </si>
  <si>
    <t>ул. Красная, д.27-29</t>
  </si>
  <si>
    <t>ул. Красная, д.30-32</t>
  </si>
  <si>
    <t>ул. Красноармейская, д.1-5</t>
  </si>
  <si>
    <t>ул. Краснокаменная, д.23-23а</t>
  </si>
  <si>
    <t>ул. Красносельская, д.88-90</t>
  </si>
  <si>
    <t>ул. Кутузова, д.37</t>
  </si>
  <si>
    <t>ул. Л. Голикова, д.3</t>
  </si>
  <si>
    <t>ул. Лейтенанта Князева, д.42-44</t>
  </si>
  <si>
    <t>ул. Лейтенанта Яналова, д. 26-28</t>
  </si>
  <si>
    <t>ул. Лесная, д.22</t>
  </si>
  <si>
    <t>ул. Лесная, д.41-53</t>
  </si>
  <si>
    <t>ул. Лесопарковая, д.49а</t>
  </si>
  <si>
    <t>ул. Лилии Иванихиной, д.5</t>
  </si>
  <si>
    <t>ул. Майора Козенкова, д.7</t>
  </si>
  <si>
    <t>ул. Марш. Борзова, д.75-77</t>
  </si>
  <si>
    <t>ул. Маршала Баграмяна, д.18</t>
  </si>
  <si>
    <t>ул. Маршала Борзова, д.74-80</t>
  </si>
  <si>
    <t>ул. Машиностроительная, д.110-116</t>
  </si>
  <si>
    <t>ул. Машиностроительная, д.158-162</t>
  </si>
  <si>
    <t>ул. Минская, д.17-23</t>
  </si>
  <si>
    <t>ул. Нансена, д.22</t>
  </si>
  <si>
    <t>ул. Огарева, д.15</t>
  </si>
  <si>
    <t>ул. Октябрьская, д.13-15</t>
  </si>
  <si>
    <t>ул. Октябрьская, д.17-25</t>
  </si>
  <si>
    <t>ул. Октябрьская, д.39-41</t>
  </si>
  <si>
    <t>ул. Октябрьская, д.61-63</t>
  </si>
  <si>
    <t>ул. Ольховая, д.2-4</t>
  </si>
  <si>
    <t>ул. Ореховая, д.1/3</t>
  </si>
  <si>
    <t>ул. Офицерская,д.3</t>
  </si>
  <si>
    <t>ул. Парковая аллея, д.14-18</t>
  </si>
  <si>
    <t>ул. Подполковника Емельянова, д.17</t>
  </si>
  <si>
    <t>ул. Подполковника Емельянова, д.209</t>
  </si>
  <si>
    <t>ул. Потемкина, д. 14-14а, ул. Линейная, д. 4-6</t>
  </si>
  <si>
    <t>ул. Потемкина, д.7</t>
  </si>
  <si>
    <t>ул. Потемкина, д.8-12</t>
  </si>
  <si>
    <t>ул. Пролетарская, д. 74-80</t>
  </si>
  <si>
    <t>ул. Профессора Севастьянова, д.27-33</t>
  </si>
  <si>
    <t>ул. Пугачева, д. 35-39, ул. Карла Маркса, д. 33-39, ул. Офицерская, д. 38-40</t>
  </si>
  <si>
    <t xml:space="preserve">ул. Ракитная, д.9-15 </t>
  </si>
  <si>
    <t>ул. Ремонтная, д.14/20</t>
  </si>
  <si>
    <t>ул. Розы Люксембург, д. 1-1 А</t>
  </si>
  <si>
    <t>ул. Рокоссовского, д.9-15</t>
  </si>
  <si>
    <t>ул. Самаркандская, д.14-20</t>
  </si>
  <si>
    <t>ул. Самаркандская, д.2-4</t>
  </si>
  <si>
    <t>ул. Самаркандская, д.6-12</t>
  </si>
  <si>
    <t>ул. Сергеева, д.41</t>
  </si>
  <si>
    <t>ул. Сергеева, д.49а</t>
  </si>
  <si>
    <t>ул. Сергеева, д.61</t>
  </si>
  <si>
    <t>ул. Серж. Карташева, д.112</t>
  </si>
  <si>
    <t>ул. Серж. Мишина, д.10</t>
  </si>
  <si>
    <t>ул. Сержанта Щедина, д.3-13</t>
  </si>
  <si>
    <t>ул. Старорусская, д.2-4</t>
  </si>
  <si>
    <t>ул. Степана Разина, д. 24</t>
  </si>
  <si>
    <t>ул. Стрелковая, д.2-4</t>
  </si>
  <si>
    <t>ул. Тельмана, д.21 (памятник архитект)</t>
  </si>
  <si>
    <t>ул. Тельмана, д.54</t>
  </si>
  <si>
    <t>ул. Тихоненко, д.27</t>
  </si>
  <si>
    <t>ул. Транспортный тупик, д.12</t>
  </si>
  <si>
    <t>ул. Третьяковская, д.13</t>
  </si>
  <si>
    <t>ул. Тургенева, д.25</t>
  </si>
  <si>
    <t>ул. Тургенева, д.28а</t>
  </si>
  <si>
    <t>ул. У. Громовой , д.22-26</t>
  </si>
  <si>
    <t>ул. У. Громовой, д.2-18</t>
  </si>
  <si>
    <t>ул. Университетская, д.4-10</t>
  </si>
  <si>
    <t>ул. Уфимская, д.1</t>
  </si>
  <si>
    <t>ул. Чаадаева, д. 19-33</t>
  </si>
  <si>
    <t>ул. Чапаева, д.29</t>
  </si>
  <si>
    <t>ул. Чапаева, д.7</t>
  </si>
  <si>
    <t>ул. Чернышевского, д.16</t>
  </si>
  <si>
    <t>ул. Щорса, д.13</t>
  </si>
  <si>
    <t>ул. Эльблонгская, д.31</t>
  </si>
  <si>
    <t>ул. Эпроновская, д.25-29</t>
  </si>
  <si>
    <t>ул. Ю.Гагарина, д.82</t>
  </si>
  <si>
    <t>ул. Ялтинская, д.86 б</t>
  </si>
  <si>
    <t>ул. Ялтинская, д.86а</t>
  </si>
  <si>
    <t>пер. Киевский, д. 2-6, ул. Судостроительная, д. 5-11</t>
  </si>
  <si>
    <t>ул. Заводская, д. 37 пос. Прибрежный</t>
  </si>
  <si>
    <t>ул. Киевская, д. 58, ул. Великолукская, д. 1</t>
  </si>
  <si>
    <t>ул. Янтарная. д.10</t>
  </si>
  <si>
    <t>ул. Московская, д.62</t>
  </si>
  <si>
    <t>ул. Московская, д.64</t>
  </si>
  <si>
    <t>Приложение № 4
к постановлению Правительства
Калининградской области
от 06 ноября 2014 года № 743</t>
  </si>
  <si>
    <t>Приложение № 2
к постановлению Правительства
Калининградской области
 от 06 ноября 2014 года № 743</t>
  </si>
  <si>
    <t>Приложение № 1
к постановлению Правительства
Калининградской области
от 06 ноября 2014 года № 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</si>
</sst>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0.00"/>
    <numFmt numFmtId="165" formatCode="###\ ###\ ###\ ##0"/>
    <numFmt numFmtId="166" formatCode="[$-419]General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9"/>
      <color theme="1"/>
      <name val="Times New Roman"/>
      <family val="1"/>
      <charset val="204"/>
    </font>
    <font>
      <sz val="29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18" fillId="0" borderId="0" applyBorder="0" applyProtection="0"/>
    <xf numFmtId="0" fontId="23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5" fillId="6" borderId="9" applyNumberFormat="0" applyAlignment="0" applyProtection="0"/>
    <xf numFmtId="0" fontId="26" fillId="13" borderId="10" applyNumberFormat="0" applyAlignment="0" applyProtection="0"/>
    <xf numFmtId="0" fontId="27" fillId="13" borderId="9" applyNumberFormat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24" borderId="15" applyNumberFormat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23" fillId="0" borderId="0"/>
    <xf numFmtId="0" fontId="7" fillId="0" borderId="0"/>
    <xf numFmtId="0" fontId="35" fillId="5" borderId="0" applyNumberFormat="0" applyBorder="0" applyAlignment="0" applyProtection="0"/>
    <xf numFmtId="0" fontId="36" fillId="0" borderId="0" applyNumberFormat="0" applyFill="0" applyBorder="0" applyAlignment="0" applyProtection="0"/>
    <xf numFmtId="0" fontId="7" fillId="9" borderId="16" applyNumberFormat="0" applyFont="0" applyAlignment="0" applyProtection="0"/>
    <xf numFmtId="0" fontId="37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</cellStyleXfs>
  <cellXfs count="200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2" fontId="8" fillId="0" borderId="1" xfId="1" applyNumberFormat="1" applyFont="1" applyFill="1" applyBorder="1" applyAlignment="1">
      <alignment horizontal="right" vertical="top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8" fillId="0" borderId="2" xfId="0" applyFont="1" applyFill="1" applyBorder="1" applyAlignment="1"/>
    <xf numFmtId="43" fontId="8" fillId="0" borderId="0" xfId="0" applyNumberFormat="1" applyFont="1" applyFill="1"/>
    <xf numFmtId="43" fontId="8" fillId="0" borderId="0" xfId="1" applyFont="1" applyFill="1"/>
    <xf numFmtId="0" fontId="9" fillId="0" borderId="0" xfId="0" applyFont="1" applyFill="1"/>
    <xf numFmtId="43" fontId="9" fillId="0" borderId="0" xfId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wrapText="1"/>
    </xf>
    <xf numFmtId="2" fontId="8" fillId="0" borderId="1" xfId="1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/>
    </xf>
    <xf numFmtId="2" fontId="4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2" fontId="2" fillId="2" borderId="1" xfId="1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164" fontId="2" fillId="0" borderId="1" xfId="0" applyNumberFormat="1" applyFont="1" applyFill="1" applyBorder="1" applyAlignment="1">
      <alignment horizontal="right"/>
    </xf>
    <xf numFmtId="0" fontId="6" fillId="0" borderId="2" xfId="0" applyFont="1" applyFill="1" applyBorder="1" applyAlignment="1"/>
    <xf numFmtId="0" fontId="6" fillId="0" borderId="8" xfId="0" applyFont="1" applyFill="1" applyBorder="1" applyAlignment="1"/>
    <xf numFmtId="0" fontId="6" fillId="0" borderId="7" xfId="0" applyFont="1" applyFill="1" applyBorder="1" applyAlignment="1"/>
    <xf numFmtId="0" fontId="19" fillId="0" borderId="2" xfId="0" applyFont="1" applyFill="1" applyBorder="1" applyAlignment="1"/>
    <xf numFmtId="0" fontId="19" fillId="0" borderId="8" xfId="0" applyFont="1" applyFill="1" applyBorder="1" applyAlignment="1"/>
    <xf numFmtId="0" fontId="12" fillId="0" borderId="0" xfId="0" applyFont="1" applyFill="1" applyAlignment="1">
      <alignment wrapText="1"/>
    </xf>
    <xf numFmtId="43" fontId="2" fillId="0" borderId="0" xfId="1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2" fontId="15" fillId="0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right" vertical="top" wrapText="1"/>
    </xf>
    <xf numFmtId="2" fontId="15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horizontal="right" vertical="center"/>
    </xf>
    <xf numFmtId="2" fontId="14" fillId="0" borderId="4" xfId="0" applyNumberFormat="1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 vertical="top"/>
    </xf>
    <xf numFmtId="2" fontId="2" fillId="0" borderId="6" xfId="0" applyNumberFormat="1" applyFont="1" applyFill="1" applyBorder="1" applyAlignment="1">
      <alignment horizontal="righ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/>
    <xf numFmtId="2" fontId="8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horizontal="left" wrapText="1"/>
    </xf>
    <xf numFmtId="2" fontId="8" fillId="0" borderId="1" xfId="0" applyNumberFormat="1" applyFont="1" applyFill="1" applyBorder="1" applyAlignment="1">
      <alignment horizontal="right" vertical="center"/>
    </xf>
    <xf numFmtId="2" fontId="6" fillId="0" borderId="1" xfId="1" applyNumberFormat="1" applyFont="1" applyFill="1" applyBorder="1" applyAlignment="1">
      <alignment horizontal="right" vertical="center"/>
    </xf>
    <xf numFmtId="2" fontId="6" fillId="0" borderId="8" xfId="0" applyNumberFormat="1" applyFont="1" applyFill="1" applyBorder="1" applyAlignment="1">
      <alignment horizontal="right" vertical="center"/>
    </xf>
    <xf numFmtId="2" fontId="17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/>
    </xf>
    <xf numFmtId="2" fontId="6" fillId="0" borderId="7" xfId="0" applyNumberFormat="1" applyFont="1" applyFill="1" applyBorder="1" applyAlignment="1">
      <alignment horizontal="right" vertical="center"/>
    </xf>
    <xf numFmtId="2" fontId="19" fillId="0" borderId="8" xfId="0" applyNumberFormat="1" applyFont="1" applyFill="1" applyBorder="1" applyAlignment="1">
      <alignment horizontal="right" vertical="center"/>
    </xf>
    <xf numFmtId="2" fontId="19" fillId="0" borderId="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right" wrapText="1"/>
    </xf>
    <xf numFmtId="43" fontId="9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center" wrapText="1"/>
    </xf>
    <xf numFmtId="43" fontId="2" fillId="0" borderId="0" xfId="0" applyNumberFormat="1" applyFont="1" applyFill="1"/>
    <xf numFmtId="2" fontId="8" fillId="0" borderId="0" xfId="0" applyNumberFormat="1" applyFont="1" applyFill="1"/>
    <xf numFmtId="2" fontId="8" fillId="0" borderId="0" xfId="0" applyNumberFormat="1" applyFont="1" applyFill="1" applyAlignment="1">
      <alignment vertical="top"/>
    </xf>
    <xf numFmtId="4" fontId="40" fillId="0" borderId="1" xfId="43" applyNumberFormat="1" applyFont="1" applyBorder="1" applyAlignment="1">
      <alignment horizontal="right" vertical="center" indent="1"/>
    </xf>
    <xf numFmtId="4" fontId="40" fillId="0" borderId="1" xfId="43" applyNumberFormat="1" applyFont="1" applyBorder="1" applyAlignment="1">
      <alignment horizontal="right" indent="1"/>
    </xf>
    <xf numFmtId="43" fontId="5" fillId="0" borderId="0" xfId="1" applyFont="1" applyFill="1" applyAlignment="1">
      <alignment horizontal="right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top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right" wrapText="1"/>
    </xf>
    <xf numFmtId="2" fontId="15" fillId="0" borderId="1" xfId="1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/>
    <xf numFmtId="0" fontId="2" fillId="0" borderId="1" xfId="0" applyFont="1" applyFill="1" applyBorder="1"/>
    <xf numFmtId="2" fontId="2" fillId="0" borderId="1" xfId="1" applyNumberFormat="1" applyFont="1" applyFill="1" applyBorder="1"/>
    <xf numFmtId="2" fontId="2" fillId="0" borderId="4" xfId="1" applyNumberFormat="1" applyFont="1" applyFill="1" applyBorder="1"/>
    <xf numFmtId="1" fontId="15" fillId="0" borderId="1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right" vertical="center" wrapText="1"/>
    </xf>
    <xf numFmtId="1" fontId="15" fillId="0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/>
    <xf numFmtId="1" fontId="15" fillId="0" borderId="1" xfId="0" applyNumberFormat="1" applyFont="1" applyFill="1" applyBorder="1" applyAlignment="1">
      <alignment horizontal="right" vertical="top"/>
    </xf>
    <xf numFmtId="1" fontId="4" fillId="0" borderId="1" xfId="1" applyNumberFormat="1" applyFont="1" applyFill="1" applyBorder="1" applyAlignment="1">
      <alignment horizontal="right"/>
    </xf>
    <xf numFmtId="1" fontId="2" fillId="0" borderId="1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8" fillId="25" borderId="0" xfId="0" applyFont="1" applyFill="1"/>
    <xf numFmtId="2" fontId="2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15" fillId="0" borderId="1" xfId="0" applyNumberFormat="1" applyFont="1" applyFill="1" applyBorder="1" applyAlignment="1">
      <alignment horizontal="right"/>
    </xf>
    <xf numFmtId="2" fontId="15" fillId="0" borderId="1" xfId="1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0" fontId="20" fillId="0" borderId="2" xfId="0" applyFont="1" applyFill="1" applyBorder="1" applyAlignment="1">
      <alignment horizontal="right"/>
    </xf>
    <xf numFmtId="0" fontId="20" fillId="0" borderId="8" xfId="0" applyFont="1" applyFill="1" applyBorder="1" applyAlignment="1">
      <alignment horizontal="right"/>
    </xf>
    <xf numFmtId="0" fontId="20" fillId="0" borderId="7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/>
    <xf numFmtId="165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4" fontId="2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2" fontId="20" fillId="0" borderId="1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3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3" fontId="9" fillId="0" borderId="0" xfId="1" applyFont="1" applyFill="1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8" fillId="0" borderId="4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</cellXfs>
  <cellStyles count="51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Excel Built-in Normal" xfId="6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Денежный 2" xfId="3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2" xfId="2"/>
    <cellStyle name="Обычный 2 2" xfId="43"/>
    <cellStyle name="Обычный 3" xfId="44"/>
    <cellStyle name="Обычный 4" xfId="7"/>
    <cellStyle name="Плохой 2" xfId="45"/>
    <cellStyle name="Пояснение 2" xfId="46"/>
    <cellStyle name="Примечание 2" xfId="47"/>
    <cellStyle name="Процентный 2" xfId="4"/>
    <cellStyle name="Связанная ячейка 2" xfId="48"/>
    <cellStyle name="Текст предупреждения 2" xfId="49"/>
    <cellStyle name="Финансовый" xfId="1" builtinId="3"/>
    <cellStyle name="Финансовый 2" xfId="5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1653540</xdr:colOff>
      <xdr:row>1</xdr:row>
      <xdr:rowOff>0</xdr:rowOff>
    </xdr:from>
    <xdr:to>
      <xdr:col>5</xdr:col>
      <xdr:colOff>7620</xdr:colOff>
      <xdr:row>1</xdr:row>
      <xdr:rowOff>1013460</xdr:rowOff>
    </xdr:to>
    <xdr:sp macro="" textlink="">
      <xdr:nvSpPr>
        <xdr:cNvPr id="2" name="TextBox 1"/>
        <xdr:cNvSpPr txBox="1"/>
      </xdr:nvSpPr>
      <xdr:spPr>
        <a:xfrm>
          <a:off x="2434590" y="190500"/>
          <a:ext cx="621030" cy="194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№ 3</a:t>
          </a:r>
        </a:p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к постановлению Правительства</a:t>
          </a:r>
        </a:p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Калининградской области</a:t>
          </a:r>
        </a:p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от 06 ноября 2014 года № 743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60"/>
  <sheetViews>
    <sheetView view="pageBreakPreview" zoomScale="43" zoomScaleNormal="59" zoomScaleSheetLayoutView="43" workbookViewId="0">
      <selection activeCell="C42" sqref="C42"/>
    </sheetView>
  </sheetViews>
  <sheetFormatPr defaultColWidth="8.88671875" defaultRowHeight="15.6" outlineLevelRow="1" x14ac:dyDescent="0.3"/>
  <cols>
    <col min="1" max="1" width="9.44140625" style="3" customWidth="1"/>
    <col min="2" max="2" width="38.44140625" style="50" customWidth="1"/>
    <col min="3" max="3" width="23.88671875" style="50" customWidth="1"/>
    <col min="4" max="4" width="35.33203125" style="52" customWidth="1"/>
    <col min="5" max="5" width="13" style="3" customWidth="1"/>
    <col min="6" max="6" width="9.88671875" style="3" customWidth="1"/>
    <col min="7" max="7" width="8.88671875" style="3" customWidth="1"/>
    <col min="8" max="9" width="12.6640625" style="45" customWidth="1"/>
    <col min="10" max="10" width="14.109375" style="45" customWidth="1"/>
    <col min="11" max="11" width="12.6640625" style="45" customWidth="1"/>
    <col min="12" max="12" width="18.5546875" style="45" customWidth="1"/>
    <col min="13" max="13" width="23.109375" style="45" customWidth="1"/>
    <col min="14" max="14" width="18.6640625" style="45" customWidth="1"/>
    <col min="15" max="15" width="22.109375" style="45" customWidth="1"/>
    <col min="16" max="17" width="12.5546875" style="45" customWidth="1"/>
    <col min="18" max="18" width="10.88671875" style="3" customWidth="1"/>
    <col min="19" max="19" width="8.88671875" style="3" customWidth="1"/>
    <col min="20" max="20" width="10.5546875" style="3" customWidth="1"/>
    <col min="21" max="21" width="10" style="3" customWidth="1"/>
    <col min="22" max="22" width="30.88671875" style="3" customWidth="1"/>
    <col min="23" max="16384" width="8.88671875" style="3"/>
  </cols>
  <sheetData>
    <row r="1" spans="1:22" s="49" customFormat="1" ht="178.5" customHeight="1" x14ac:dyDescent="0.3">
      <c r="A1" s="37"/>
      <c r="B1" s="161"/>
      <c r="C1" s="161"/>
      <c r="D1" s="161"/>
      <c r="E1" s="161"/>
      <c r="F1" s="161"/>
      <c r="G1" s="38"/>
      <c r="I1" s="73"/>
      <c r="J1" s="73"/>
      <c r="L1" s="162" t="s">
        <v>993</v>
      </c>
      <c r="M1" s="162"/>
      <c r="N1" s="162"/>
      <c r="O1" s="162"/>
      <c r="P1" s="162"/>
      <c r="Q1" s="162"/>
    </row>
    <row r="2" spans="1:22" s="49" customFormat="1" ht="159" customHeight="1" x14ac:dyDescent="0.3">
      <c r="A2" s="163" t="s">
        <v>230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22" s="49" customFormat="1" ht="51" customHeight="1" x14ac:dyDescent="0.65">
      <c r="B3" s="42"/>
      <c r="C3" s="42"/>
      <c r="D3" s="51"/>
      <c r="L3" s="43"/>
      <c r="M3" s="164"/>
      <c r="N3" s="164"/>
      <c r="O3" s="165" t="s">
        <v>229</v>
      </c>
      <c r="P3" s="165"/>
      <c r="Q3" s="165"/>
    </row>
    <row r="4" spans="1:22" s="45" customFormat="1" ht="33.75" customHeight="1" x14ac:dyDescent="0.3">
      <c r="A4" s="169" t="s">
        <v>0</v>
      </c>
      <c r="B4" s="166" t="s">
        <v>831</v>
      </c>
      <c r="C4" s="166" t="s">
        <v>1</v>
      </c>
      <c r="D4" s="166" t="s">
        <v>2</v>
      </c>
      <c r="E4" s="169" t="s">
        <v>3</v>
      </c>
      <c r="F4" s="170"/>
      <c r="G4" s="169" t="s">
        <v>510</v>
      </c>
      <c r="H4" s="169" t="s">
        <v>4</v>
      </c>
      <c r="I4" s="169" t="s">
        <v>525</v>
      </c>
      <c r="J4" s="169"/>
      <c r="K4" s="169" t="s">
        <v>527</v>
      </c>
      <c r="L4" s="169" t="s">
        <v>5</v>
      </c>
      <c r="M4" s="169"/>
      <c r="N4" s="169"/>
      <c r="O4" s="169"/>
      <c r="P4" s="169" t="s">
        <v>529</v>
      </c>
      <c r="Q4" s="169" t="s">
        <v>528</v>
      </c>
    </row>
    <row r="5" spans="1:22" s="45" customFormat="1" ht="24.6" customHeight="1" x14ac:dyDescent="0.3">
      <c r="A5" s="169"/>
      <c r="B5" s="167"/>
      <c r="C5" s="167"/>
      <c r="D5" s="167"/>
      <c r="E5" s="169" t="s">
        <v>522</v>
      </c>
      <c r="F5" s="169" t="s">
        <v>523</v>
      </c>
      <c r="G5" s="170"/>
      <c r="H5" s="169"/>
      <c r="I5" s="169" t="s">
        <v>524</v>
      </c>
      <c r="J5" s="169" t="s">
        <v>526</v>
      </c>
      <c r="K5" s="169"/>
      <c r="L5" s="169" t="s">
        <v>524</v>
      </c>
      <c r="M5" s="169" t="s">
        <v>6</v>
      </c>
      <c r="N5" s="169"/>
      <c r="O5" s="169"/>
      <c r="P5" s="169"/>
      <c r="Q5" s="169"/>
    </row>
    <row r="6" spans="1:22" s="45" customFormat="1" ht="82.5" customHeight="1" x14ac:dyDescent="0.3">
      <c r="A6" s="169"/>
      <c r="B6" s="167"/>
      <c r="C6" s="167"/>
      <c r="D6" s="167"/>
      <c r="E6" s="170"/>
      <c r="F6" s="170"/>
      <c r="G6" s="170"/>
      <c r="H6" s="169"/>
      <c r="I6" s="169"/>
      <c r="J6" s="169"/>
      <c r="K6" s="169"/>
      <c r="L6" s="169"/>
      <c r="M6" s="104" t="s">
        <v>7</v>
      </c>
      <c r="N6" s="104" t="s">
        <v>8</v>
      </c>
      <c r="O6" s="104" t="s">
        <v>9</v>
      </c>
      <c r="P6" s="169"/>
      <c r="Q6" s="169"/>
    </row>
    <row r="7" spans="1:22" s="45" customFormat="1" ht="22.95" customHeight="1" x14ac:dyDescent="0.3">
      <c r="A7" s="169"/>
      <c r="B7" s="168"/>
      <c r="C7" s="168"/>
      <c r="D7" s="168"/>
      <c r="E7" s="170"/>
      <c r="F7" s="170"/>
      <c r="G7" s="170"/>
      <c r="H7" s="104" t="s">
        <v>10</v>
      </c>
      <c r="I7" s="104" t="s">
        <v>10</v>
      </c>
      <c r="J7" s="104" t="s">
        <v>10</v>
      </c>
      <c r="K7" s="104" t="s">
        <v>11</v>
      </c>
      <c r="L7" s="104" t="s">
        <v>12</v>
      </c>
      <c r="M7" s="104" t="s">
        <v>12</v>
      </c>
      <c r="N7" s="104" t="s">
        <v>12</v>
      </c>
      <c r="O7" s="104" t="s">
        <v>12</v>
      </c>
      <c r="P7" s="104" t="s">
        <v>13</v>
      </c>
      <c r="Q7" s="104" t="s">
        <v>13</v>
      </c>
    </row>
    <row r="8" spans="1:22" s="48" customFormat="1" x14ac:dyDescent="0.3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61">
        <v>11</v>
      </c>
      <c r="L8" s="61">
        <v>12</v>
      </c>
      <c r="M8" s="61">
        <v>13</v>
      </c>
      <c r="N8" s="61">
        <v>14</v>
      </c>
      <c r="O8" s="61">
        <v>15</v>
      </c>
      <c r="P8" s="61">
        <v>16</v>
      </c>
      <c r="Q8" s="61">
        <v>17</v>
      </c>
    </row>
    <row r="9" spans="1:22" s="45" customFormat="1" x14ac:dyDescent="0.3">
      <c r="A9" s="154" t="s">
        <v>201</v>
      </c>
      <c r="B9" s="154"/>
      <c r="C9" s="154"/>
      <c r="D9" s="155"/>
      <c r="E9" s="156"/>
      <c r="F9" s="156"/>
      <c r="G9" s="157"/>
      <c r="H9" s="158"/>
      <c r="I9" s="158"/>
      <c r="J9" s="158"/>
      <c r="K9" s="157"/>
      <c r="L9" s="158"/>
      <c r="M9" s="158"/>
      <c r="N9" s="158"/>
      <c r="O9" s="158"/>
      <c r="P9" s="158"/>
      <c r="Q9" s="158"/>
    </row>
    <row r="10" spans="1:22" s="45" customFormat="1" outlineLevel="1" x14ac:dyDescent="0.3">
      <c r="A10" s="62">
        <v>1</v>
      </c>
      <c r="B10" s="15" t="s">
        <v>188</v>
      </c>
      <c r="C10" s="15" t="s">
        <v>779</v>
      </c>
      <c r="D10" s="15" t="s">
        <v>476</v>
      </c>
      <c r="E10" s="62">
        <v>1945</v>
      </c>
      <c r="F10" s="62">
        <v>0</v>
      </c>
      <c r="G10" s="63">
        <v>2</v>
      </c>
      <c r="H10" s="39">
        <v>293</v>
      </c>
      <c r="I10" s="39">
        <v>149.69999999999999</v>
      </c>
      <c r="J10" s="39">
        <v>149.69999999999999</v>
      </c>
      <c r="K10" s="75">
        <v>8</v>
      </c>
      <c r="L10" s="39">
        <v>408778</v>
      </c>
      <c r="M10" s="39">
        <v>306568.55</v>
      </c>
      <c r="N10" s="39">
        <v>102209.45</v>
      </c>
      <c r="O10" s="39">
        <v>0</v>
      </c>
      <c r="P10" s="39">
        <f t="shared" ref="P10:P25" si="0">L10/I10</f>
        <v>2730.6479625918505</v>
      </c>
      <c r="Q10" s="39">
        <f t="shared" ref="Q10:Q25" si="1">SUM(R10:V10)</f>
        <v>16737</v>
      </c>
      <c r="R10" s="118">
        <f t="shared" ref="R10:R25" si="2">IF(G10=1,18174,0)</f>
        <v>0</v>
      </c>
      <c r="S10" s="118">
        <f t="shared" ref="S10:S25" si="3">IF(G10=2,16737,0)</f>
        <v>16737</v>
      </c>
      <c r="T10" s="118">
        <f t="shared" ref="T10:T25" si="4">IF(OR(3=G10,G10=4,G10=5),9807,0)</f>
        <v>0</v>
      </c>
      <c r="U10" s="118">
        <f t="shared" ref="U10:U25" si="5">IF(OR(G10=6,G10=7,G10=8,G10=9),10112,0)</f>
        <v>0</v>
      </c>
      <c r="V10" s="118">
        <f t="shared" ref="V10:V25" si="6">IF(G10&gt;=10,9919,0)</f>
        <v>0</v>
      </c>
    </row>
    <row r="11" spans="1:22" s="45" customFormat="1" outlineLevel="1" x14ac:dyDescent="0.3">
      <c r="A11" s="62">
        <f>A10+1</f>
        <v>2</v>
      </c>
      <c r="B11" s="15" t="s">
        <v>189</v>
      </c>
      <c r="C11" s="15" t="s">
        <v>449</v>
      </c>
      <c r="D11" s="15" t="s">
        <v>450</v>
      </c>
      <c r="E11" s="62">
        <v>1970</v>
      </c>
      <c r="F11" s="62">
        <v>0</v>
      </c>
      <c r="G11" s="63">
        <v>3</v>
      </c>
      <c r="H11" s="39">
        <v>1228.0999999999999</v>
      </c>
      <c r="I11" s="39">
        <v>741.5</v>
      </c>
      <c r="J11" s="39">
        <v>468.3</v>
      </c>
      <c r="K11" s="75">
        <v>41</v>
      </c>
      <c r="L11" s="39">
        <v>2432640.4300000002</v>
      </c>
      <c r="M11" s="39">
        <v>1824384.02</v>
      </c>
      <c r="N11" s="39">
        <v>608256.41</v>
      </c>
      <c r="O11" s="39">
        <v>0</v>
      </c>
      <c r="P11" s="39">
        <f t="shared" si="0"/>
        <v>3280.7018610923806</v>
      </c>
      <c r="Q11" s="39">
        <f t="shared" si="1"/>
        <v>9807</v>
      </c>
      <c r="R11" s="118">
        <f t="shared" si="2"/>
        <v>0</v>
      </c>
      <c r="S11" s="118">
        <f t="shared" si="3"/>
        <v>0</v>
      </c>
      <c r="T11" s="118">
        <f t="shared" si="4"/>
        <v>9807</v>
      </c>
      <c r="U11" s="118">
        <f t="shared" si="5"/>
        <v>0</v>
      </c>
      <c r="V11" s="118">
        <f t="shared" si="6"/>
        <v>0</v>
      </c>
    </row>
    <row r="12" spans="1:22" s="45" customFormat="1" outlineLevel="1" x14ac:dyDescent="0.3">
      <c r="A12" s="62">
        <f t="shared" ref="A12:A23" si="7">A11+1</f>
        <v>3</v>
      </c>
      <c r="B12" s="15" t="s">
        <v>190</v>
      </c>
      <c r="C12" s="15" t="s">
        <v>257</v>
      </c>
      <c r="D12" s="15" t="s">
        <v>116</v>
      </c>
      <c r="E12" s="62">
        <v>1945</v>
      </c>
      <c r="F12" s="62">
        <v>0</v>
      </c>
      <c r="G12" s="63">
        <v>2</v>
      </c>
      <c r="H12" s="39">
        <v>588.6</v>
      </c>
      <c r="I12" s="39">
        <v>455.4</v>
      </c>
      <c r="J12" s="39">
        <v>455.4</v>
      </c>
      <c r="K12" s="75">
        <v>68</v>
      </c>
      <c r="L12" s="39">
        <v>932639</v>
      </c>
      <c r="M12" s="39">
        <v>744245.92</v>
      </c>
      <c r="N12" s="39">
        <v>0</v>
      </c>
      <c r="O12" s="39">
        <v>188393.08</v>
      </c>
      <c r="P12" s="39">
        <f t="shared" si="0"/>
        <v>2047.9556433904261</v>
      </c>
      <c r="Q12" s="39">
        <f t="shared" si="1"/>
        <v>16737</v>
      </c>
      <c r="R12" s="118">
        <f t="shared" si="2"/>
        <v>0</v>
      </c>
      <c r="S12" s="118">
        <f t="shared" si="3"/>
        <v>16737</v>
      </c>
      <c r="T12" s="118">
        <f t="shared" si="4"/>
        <v>0</v>
      </c>
      <c r="U12" s="118">
        <f t="shared" si="5"/>
        <v>0</v>
      </c>
      <c r="V12" s="118">
        <f t="shared" si="6"/>
        <v>0</v>
      </c>
    </row>
    <row r="13" spans="1:22" s="45" customFormat="1" outlineLevel="1" x14ac:dyDescent="0.3">
      <c r="A13" s="62">
        <f t="shared" si="7"/>
        <v>4</v>
      </c>
      <c r="B13" s="15" t="s">
        <v>190</v>
      </c>
      <c r="C13" s="15" t="s">
        <v>257</v>
      </c>
      <c r="D13" s="15" t="s">
        <v>117</v>
      </c>
      <c r="E13" s="62">
        <v>1945</v>
      </c>
      <c r="F13" s="62">
        <v>0</v>
      </c>
      <c r="G13" s="63">
        <v>2</v>
      </c>
      <c r="H13" s="39">
        <v>758.7</v>
      </c>
      <c r="I13" s="39">
        <v>550.6</v>
      </c>
      <c r="J13" s="39">
        <v>550.6</v>
      </c>
      <c r="K13" s="75">
        <v>61</v>
      </c>
      <c r="L13" s="39">
        <v>1182882</v>
      </c>
      <c r="M13" s="39">
        <v>943939.84</v>
      </c>
      <c r="N13" s="39">
        <v>0</v>
      </c>
      <c r="O13" s="39">
        <v>238942.16</v>
      </c>
      <c r="P13" s="39">
        <f t="shared" si="0"/>
        <v>2148.3508899382491</v>
      </c>
      <c r="Q13" s="39">
        <f t="shared" si="1"/>
        <v>16737</v>
      </c>
      <c r="R13" s="118">
        <f t="shared" si="2"/>
        <v>0</v>
      </c>
      <c r="S13" s="118">
        <f t="shared" si="3"/>
        <v>16737</v>
      </c>
      <c r="T13" s="118">
        <f t="shared" si="4"/>
        <v>0</v>
      </c>
      <c r="U13" s="118">
        <f t="shared" si="5"/>
        <v>0</v>
      </c>
      <c r="V13" s="118">
        <f t="shared" si="6"/>
        <v>0</v>
      </c>
    </row>
    <row r="14" spans="1:22" s="45" customFormat="1" outlineLevel="1" x14ac:dyDescent="0.3">
      <c r="A14" s="62">
        <f t="shared" si="7"/>
        <v>5</v>
      </c>
      <c r="B14" s="15" t="s">
        <v>188</v>
      </c>
      <c r="C14" s="15" t="s">
        <v>258</v>
      </c>
      <c r="D14" s="15" t="s">
        <v>234</v>
      </c>
      <c r="E14" s="62">
        <v>1945</v>
      </c>
      <c r="F14" s="62">
        <v>0</v>
      </c>
      <c r="G14" s="63">
        <v>3</v>
      </c>
      <c r="H14" s="39">
        <v>187.3</v>
      </c>
      <c r="I14" s="39">
        <v>181.1</v>
      </c>
      <c r="J14" s="39">
        <v>49.5</v>
      </c>
      <c r="K14" s="75">
        <v>12</v>
      </c>
      <c r="L14" s="39">
        <v>1537030</v>
      </c>
      <c r="M14" s="39">
        <v>1226549.94</v>
      </c>
      <c r="N14" s="39">
        <v>0</v>
      </c>
      <c r="O14" s="39">
        <v>310480.06</v>
      </c>
      <c r="P14" s="39">
        <f t="shared" si="0"/>
        <v>8487.189398122584</v>
      </c>
      <c r="Q14" s="39">
        <f t="shared" si="1"/>
        <v>9807</v>
      </c>
      <c r="R14" s="118">
        <f t="shared" si="2"/>
        <v>0</v>
      </c>
      <c r="S14" s="118">
        <f t="shared" si="3"/>
        <v>0</v>
      </c>
      <c r="T14" s="118">
        <f t="shared" si="4"/>
        <v>9807</v>
      </c>
      <c r="U14" s="118">
        <f t="shared" si="5"/>
        <v>0</v>
      </c>
      <c r="V14" s="118">
        <f t="shared" si="6"/>
        <v>0</v>
      </c>
    </row>
    <row r="15" spans="1:22" s="45" customFormat="1" outlineLevel="1" x14ac:dyDescent="0.3">
      <c r="A15" s="62">
        <f t="shared" si="7"/>
        <v>6</v>
      </c>
      <c r="B15" s="15" t="s">
        <v>188</v>
      </c>
      <c r="C15" s="15" t="s">
        <v>259</v>
      </c>
      <c r="D15" s="15" t="s">
        <v>477</v>
      </c>
      <c r="E15" s="62">
        <v>1945</v>
      </c>
      <c r="F15" s="62">
        <v>0</v>
      </c>
      <c r="G15" s="63">
        <v>3</v>
      </c>
      <c r="H15" s="39">
        <v>335</v>
      </c>
      <c r="I15" s="39">
        <v>225.9</v>
      </c>
      <c r="J15" s="39">
        <v>168.7</v>
      </c>
      <c r="K15" s="75">
        <v>19</v>
      </c>
      <c r="L15" s="39">
        <v>974584</v>
      </c>
      <c r="M15" s="39">
        <v>777718.03</v>
      </c>
      <c r="N15" s="39">
        <v>0</v>
      </c>
      <c r="O15" s="39">
        <v>196865.97</v>
      </c>
      <c r="P15" s="39">
        <f t="shared" si="0"/>
        <v>4314.2275343072151</v>
      </c>
      <c r="Q15" s="39">
        <f t="shared" si="1"/>
        <v>9807</v>
      </c>
      <c r="R15" s="118">
        <f t="shared" si="2"/>
        <v>0</v>
      </c>
      <c r="S15" s="118">
        <f t="shared" si="3"/>
        <v>0</v>
      </c>
      <c r="T15" s="118">
        <f t="shared" si="4"/>
        <v>9807</v>
      </c>
      <c r="U15" s="118">
        <f t="shared" si="5"/>
        <v>0</v>
      </c>
      <c r="V15" s="118">
        <f t="shared" si="6"/>
        <v>0</v>
      </c>
    </row>
    <row r="16" spans="1:22" s="45" customFormat="1" outlineLevel="1" x14ac:dyDescent="0.3">
      <c r="A16" s="62">
        <f t="shared" si="7"/>
        <v>7</v>
      </c>
      <c r="B16" s="15" t="s">
        <v>190</v>
      </c>
      <c r="C16" s="15" t="s">
        <v>257</v>
      </c>
      <c r="D16" s="15" t="s">
        <v>118</v>
      </c>
      <c r="E16" s="62">
        <v>1945</v>
      </c>
      <c r="F16" s="62">
        <v>0</v>
      </c>
      <c r="G16" s="63">
        <v>2</v>
      </c>
      <c r="H16" s="39">
        <v>677</v>
      </c>
      <c r="I16" s="39">
        <v>540.4</v>
      </c>
      <c r="J16" s="39">
        <v>540.4</v>
      </c>
      <c r="K16" s="75">
        <v>32</v>
      </c>
      <c r="L16" s="39">
        <v>1060313</v>
      </c>
      <c r="M16" s="39">
        <v>846129.77</v>
      </c>
      <c r="N16" s="39">
        <v>0</v>
      </c>
      <c r="O16" s="39">
        <v>214183.23</v>
      </c>
      <c r="P16" s="39">
        <f t="shared" si="0"/>
        <v>1962.0891931902295</v>
      </c>
      <c r="Q16" s="39">
        <f t="shared" si="1"/>
        <v>16737</v>
      </c>
      <c r="R16" s="118">
        <f t="shared" si="2"/>
        <v>0</v>
      </c>
      <c r="S16" s="118">
        <f t="shared" si="3"/>
        <v>16737</v>
      </c>
      <c r="T16" s="118">
        <f t="shared" si="4"/>
        <v>0</v>
      </c>
      <c r="U16" s="118">
        <f t="shared" si="5"/>
        <v>0</v>
      </c>
      <c r="V16" s="118">
        <f t="shared" si="6"/>
        <v>0</v>
      </c>
    </row>
    <row r="17" spans="1:22" s="45" customFormat="1" outlineLevel="1" x14ac:dyDescent="0.3">
      <c r="A17" s="62">
        <f t="shared" si="7"/>
        <v>8</v>
      </c>
      <c r="B17" s="15" t="s">
        <v>188</v>
      </c>
      <c r="C17" s="15" t="s">
        <v>258</v>
      </c>
      <c r="D17" s="15" t="s">
        <v>235</v>
      </c>
      <c r="E17" s="62">
        <v>1945</v>
      </c>
      <c r="F17" s="62">
        <v>0</v>
      </c>
      <c r="G17" s="63">
        <v>3</v>
      </c>
      <c r="H17" s="39">
        <v>307.3</v>
      </c>
      <c r="I17" s="39">
        <v>204.6</v>
      </c>
      <c r="J17" s="39">
        <v>204.6</v>
      </c>
      <c r="K17" s="75">
        <v>13</v>
      </c>
      <c r="L17" s="39">
        <v>742482</v>
      </c>
      <c r="M17" s="39">
        <v>487068.2</v>
      </c>
      <c r="N17" s="39">
        <v>181165.6</v>
      </c>
      <c r="O17" s="39">
        <v>74248.2</v>
      </c>
      <c r="P17" s="39">
        <f t="shared" si="0"/>
        <v>3628.9442815249267</v>
      </c>
      <c r="Q17" s="39">
        <f t="shared" si="1"/>
        <v>9807</v>
      </c>
      <c r="R17" s="118">
        <f t="shared" si="2"/>
        <v>0</v>
      </c>
      <c r="S17" s="118">
        <f t="shared" si="3"/>
        <v>0</v>
      </c>
      <c r="T17" s="118">
        <f t="shared" si="4"/>
        <v>9807</v>
      </c>
      <c r="U17" s="118">
        <f t="shared" si="5"/>
        <v>0</v>
      </c>
      <c r="V17" s="118">
        <f t="shared" si="6"/>
        <v>0</v>
      </c>
    </row>
    <row r="18" spans="1:22" s="45" customFormat="1" outlineLevel="1" x14ac:dyDescent="0.3">
      <c r="A18" s="62">
        <f t="shared" si="7"/>
        <v>9</v>
      </c>
      <c r="B18" s="15" t="s">
        <v>188</v>
      </c>
      <c r="C18" s="15" t="s">
        <v>571</v>
      </c>
      <c r="D18" s="15" t="s">
        <v>572</v>
      </c>
      <c r="E18" s="62"/>
      <c r="F18" s="62">
        <v>0</v>
      </c>
      <c r="G18" s="63">
        <v>2</v>
      </c>
      <c r="H18" s="39">
        <v>1794.6</v>
      </c>
      <c r="I18" s="39">
        <v>885.9</v>
      </c>
      <c r="J18" s="39">
        <v>128</v>
      </c>
      <c r="K18" s="75">
        <v>132</v>
      </c>
      <c r="L18" s="39">
        <v>4753251</v>
      </c>
      <c r="M18" s="39">
        <v>3992730.84</v>
      </c>
      <c r="N18" s="39">
        <v>0</v>
      </c>
      <c r="O18" s="39">
        <v>760520.16</v>
      </c>
      <c r="P18" s="39">
        <f t="shared" si="0"/>
        <v>5365.4486962411111</v>
      </c>
      <c r="Q18" s="39">
        <f t="shared" si="1"/>
        <v>16737</v>
      </c>
      <c r="R18" s="118">
        <f t="shared" si="2"/>
        <v>0</v>
      </c>
      <c r="S18" s="118">
        <f t="shared" si="3"/>
        <v>16737</v>
      </c>
      <c r="T18" s="118">
        <f t="shared" si="4"/>
        <v>0</v>
      </c>
      <c r="U18" s="118">
        <f t="shared" si="5"/>
        <v>0</v>
      </c>
      <c r="V18" s="118">
        <f t="shared" si="6"/>
        <v>0</v>
      </c>
    </row>
    <row r="19" spans="1:22" s="45" customFormat="1" outlineLevel="1" x14ac:dyDescent="0.3">
      <c r="A19" s="62">
        <f t="shared" si="7"/>
        <v>10</v>
      </c>
      <c r="B19" s="15" t="s">
        <v>189</v>
      </c>
      <c r="C19" s="15" t="s">
        <v>449</v>
      </c>
      <c r="D19" s="15" t="s">
        <v>573</v>
      </c>
      <c r="E19" s="62">
        <v>1945</v>
      </c>
      <c r="F19" s="62">
        <v>1970</v>
      </c>
      <c r="G19" s="63">
        <v>3</v>
      </c>
      <c r="H19" s="39">
        <v>409.4</v>
      </c>
      <c r="I19" s="39">
        <v>276.39999999999998</v>
      </c>
      <c r="J19" s="39">
        <v>227.3</v>
      </c>
      <c r="K19" s="75">
        <v>9</v>
      </c>
      <c r="L19" s="39">
        <v>659159</v>
      </c>
      <c r="M19" s="39">
        <v>553693.56000000006</v>
      </c>
      <c r="N19" s="39">
        <v>72507.490000000005</v>
      </c>
      <c r="O19" s="39">
        <v>32957.949999999997</v>
      </c>
      <c r="P19" s="39">
        <f t="shared" si="0"/>
        <v>2384.8010130246021</v>
      </c>
      <c r="Q19" s="39">
        <f t="shared" si="1"/>
        <v>9807</v>
      </c>
      <c r="R19" s="118">
        <f t="shared" si="2"/>
        <v>0</v>
      </c>
      <c r="S19" s="118">
        <f t="shared" si="3"/>
        <v>0</v>
      </c>
      <c r="T19" s="118">
        <f t="shared" si="4"/>
        <v>9807</v>
      </c>
      <c r="U19" s="118">
        <f t="shared" si="5"/>
        <v>0</v>
      </c>
      <c r="V19" s="118">
        <f t="shared" si="6"/>
        <v>0</v>
      </c>
    </row>
    <row r="20" spans="1:22" s="45" customFormat="1" outlineLevel="1" x14ac:dyDescent="0.3">
      <c r="A20" s="62">
        <f t="shared" si="7"/>
        <v>11</v>
      </c>
      <c r="B20" s="15" t="s">
        <v>189</v>
      </c>
      <c r="C20" s="15" t="s">
        <v>449</v>
      </c>
      <c r="D20" s="15" t="s">
        <v>574</v>
      </c>
      <c r="E20" s="62">
        <v>1983</v>
      </c>
      <c r="F20" s="62">
        <v>0</v>
      </c>
      <c r="G20" s="63">
        <v>4</v>
      </c>
      <c r="H20" s="39">
        <v>2023.1</v>
      </c>
      <c r="I20" s="39">
        <v>1297.3</v>
      </c>
      <c r="J20" s="39">
        <v>1076.4000000000001</v>
      </c>
      <c r="K20" s="75">
        <v>72</v>
      </c>
      <c r="L20" s="39">
        <v>2584882</v>
      </c>
      <c r="M20" s="39">
        <v>2171300.88</v>
      </c>
      <c r="N20" s="39">
        <v>284337.02</v>
      </c>
      <c r="O20" s="39">
        <v>129244.1</v>
      </c>
      <c r="P20" s="39">
        <f t="shared" si="0"/>
        <v>1992.5090572727975</v>
      </c>
      <c r="Q20" s="39">
        <f t="shared" si="1"/>
        <v>9807</v>
      </c>
      <c r="R20" s="118">
        <f t="shared" si="2"/>
        <v>0</v>
      </c>
      <c r="S20" s="118">
        <f t="shared" si="3"/>
        <v>0</v>
      </c>
      <c r="T20" s="118">
        <f t="shared" si="4"/>
        <v>9807</v>
      </c>
      <c r="U20" s="118">
        <f t="shared" si="5"/>
        <v>0</v>
      </c>
      <c r="V20" s="118">
        <f t="shared" si="6"/>
        <v>0</v>
      </c>
    </row>
    <row r="21" spans="1:22" s="45" customFormat="1" outlineLevel="1" x14ac:dyDescent="0.3">
      <c r="A21" s="62">
        <f t="shared" si="7"/>
        <v>12</v>
      </c>
      <c r="B21" s="15" t="s">
        <v>189</v>
      </c>
      <c r="C21" s="15" t="s">
        <v>449</v>
      </c>
      <c r="D21" s="15" t="s">
        <v>575</v>
      </c>
      <c r="E21" s="62">
        <v>1945</v>
      </c>
      <c r="F21" s="62">
        <v>0</v>
      </c>
      <c r="G21" s="63">
        <v>4</v>
      </c>
      <c r="H21" s="39">
        <v>379</v>
      </c>
      <c r="I21" s="39">
        <v>212.2</v>
      </c>
      <c r="J21" s="39">
        <v>147</v>
      </c>
      <c r="K21" s="75">
        <v>5</v>
      </c>
      <c r="L21" s="39">
        <v>536967</v>
      </c>
      <c r="M21" s="39">
        <v>451052.28</v>
      </c>
      <c r="N21" s="39">
        <v>59066.37</v>
      </c>
      <c r="O21" s="39">
        <v>26848.35</v>
      </c>
      <c r="P21" s="39">
        <f t="shared" si="0"/>
        <v>2530.4759660697455</v>
      </c>
      <c r="Q21" s="39">
        <f t="shared" si="1"/>
        <v>9807</v>
      </c>
      <c r="R21" s="118">
        <f t="shared" si="2"/>
        <v>0</v>
      </c>
      <c r="S21" s="118">
        <f t="shared" si="3"/>
        <v>0</v>
      </c>
      <c r="T21" s="118">
        <f t="shared" si="4"/>
        <v>9807</v>
      </c>
      <c r="U21" s="118">
        <f t="shared" si="5"/>
        <v>0</v>
      </c>
      <c r="V21" s="118">
        <f t="shared" si="6"/>
        <v>0</v>
      </c>
    </row>
    <row r="22" spans="1:22" s="45" customFormat="1" outlineLevel="1" x14ac:dyDescent="0.3">
      <c r="A22" s="62">
        <f t="shared" si="7"/>
        <v>13</v>
      </c>
      <c r="B22" s="15" t="s">
        <v>189</v>
      </c>
      <c r="C22" s="15" t="s">
        <v>449</v>
      </c>
      <c r="D22" s="15" t="s">
        <v>576</v>
      </c>
      <c r="E22" s="62">
        <v>1945</v>
      </c>
      <c r="F22" s="62">
        <v>0</v>
      </c>
      <c r="G22" s="63">
        <v>3</v>
      </c>
      <c r="H22" s="39">
        <v>344.5</v>
      </c>
      <c r="I22" s="39">
        <v>207.4</v>
      </c>
      <c r="J22" s="39">
        <v>52.6</v>
      </c>
      <c r="K22" s="75">
        <v>9</v>
      </c>
      <c r="L22" s="39">
        <v>560977</v>
      </c>
      <c r="M22" s="39">
        <v>471220.68</v>
      </c>
      <c r="N22" s="39">
        <v>61707.47</v>
      </c>
      <c r="O22" s="39">
        <v>28048.85</v>
      </c>
      <c r="P22" s="39">
        <f t="shared" si="0"/>
        <v>2704.8071359691417</v>
      </c>
      <c r="Q22" s="39">
        <f t="shared" si="1"/>
        <v>9807</v>
      </c>
      <c r="R22" s="118">
        <f t="shared" si="2"/>
        <v>0</v>
      </c>
      <c r="S22" s="118">
        <f t="shared" si="3"/>
        <v>0</v>
      </c>
      <c r="T22" s="118">
        <f t="shared" si="4"/>
        <v>9807</v>
      </c>
      <c r="U22" s="118">
        <f t="shared" si="5"/>
        <v>0</v>
      </c>
      <c r="V22" s="118">
        <f t="shared" si="6"/>
        <v>0</v>
      </c>
    </row>
    <row r="23" spans="1:22" s="45" customFormat="1" outlineLevel="1" x14ac:dyDescent="0.3">
      <c r="A23" s="62">
        <f t="shared" si="7"/>
        <v>14</v>
      </c>
      <c r="B23" s="15" t="s">
        <v>189</v>
      </c>
      <c r="C23" s="15" t="s">
        <v>449</v>
      </c>
      <c r="D23" s="15" t="s">
        <v>577</v>
      </c>
      <c r="E23" s="62"/>
      <c r="F23" s="62">
        <v>0</v>
      </c>
      <c r="G23" s="63">
        <v>2</v>
      </c>
      <c r="H23" s="39">
        <v>427.3</v>
      </c>
      <c r="I23" s="39">
        <v>377</v>
      </c>
      <c r="J23" s="39">
        <v>336.6</v>
      </c>
      <c r="K23" s="75">
        <v>16</v>
      </c>
      <c r="L23" s="39">
        <v>1889835</v>
      </c>
      <c r="M23" s="39">
        <v>1587461.4</v>
      </c>
      <c r="N23" s="39">
        <v>207881.85</v>
      </c>
      <c r="O23" s="39">
        <v>94491.75</v>
      </c>
      <c r="P23" s="39">
        <f t="shared" si="0"/>
        <v>5012.8249336870031</v>
      </c>
      <c r="Q23" s="39">
        <f t="shared" si="1"/>
        <v>16737</v>
      </c>
      <c r="R23" s="118">
        <f t="shared" si="2"/>
        <v>0</v>
      </c>
      <c r="S23" s="118">
        <f t="shared" si="3"/>
        <v>16737</v>
      </c>
      <c r="T23" s="118">
        <f t="shared" si="4"/>
        <v>0</v>
      </c>
      <c r="U23" s="118">
        <f t="shared" si="5"/>
        <v>0</v>
      </c>
      <c r="V23" s="118">
        <f t="shared" si="6"/>
        <v>0</v>
      </c>
    </row>
    <row r="24" spans="1:22" s="45" customFormat="1" outlineLevel="1" x14ac:dyDescent="0.3">
      <c r="A24" s="62">
        <f>A22+1</f>
        <v>14</v>
      </c>
      <c r="B24" s="15" t="s">
        <v>189</v>
      </c>
      <c r="C24" s="15" t="s">
        <v>449</v>
      </c>
      <c r="D24" s="15" t="s">
        <v>578</v>
      </c>
      <c r="E24" s="62">
        <v>1945</v>
      </c>
      <c r="F24" s="62">
        <v>0</v>
      </c>
      <c r="G24" s="63">
        <v>3</v>
      </c>
      <c r="H24" s="39">
        <v>212.7</v>
      </c>
      <c r="I24" s="39">
        <v>148.4</v>
      </c>
      <c r="J24" s="39">
        <v>83.8</v>
      </c>
      <c r="K24" s="75">
        <v>5</v>
      </c>
      <c r="L24" s="39">
        <v>1050581</v>
      </c>
      <c r="M24" s="39">
        <v>882488.04</v>
      </c>
      <c r="N24" s="39">
        <v>115563.91</v>
      </c>
      <c r="O24" s="39">
        <v>52529.05</v>
      </c>
      <c r="P24" s="39">
        <f t="shared" si="0"/>
        <v>7079.3867924528295</v>
      </c>
      <c r="Q24" s="39">
        <f t="shared" si="1"/>
        <v>9807</v>
      </c>
      <c r="R24" s="118">
        <f t="shared" si="2"/>
        <v>0</v>
      </c>
      <c r="S24" s="118">
        <f t="shared" si="3"/>
        <v>0</v>
      </c>
      <c r="T24" s="118">
        <f t="shared" si="4"/>
        <v>9807</v>
      </c>
      <c r="U24" s="118">
        <f t="shared" si="5"/>
        <v>0</v>
      </c>
      <c r="V24" s="118">
        <f t="shared" si="6"/>
        <v>0</v>
      </c>
    </row>
    <row r="25" spans="1:22" s="45" customFormat="1" outlineLevel="1" x14ac:dyDescent="0.3">
      <c r="A25" s="62">
        <v>16</v>
      </c>
      <c r="B25" s="15" t="s">
        <v>188</v>
      </c>
      <c r="C25" s="15" t="s">
        <v>258</v>
      </c>
      <c r="D25" s="15" t="s">
        <v>823</v>
      </c>
      <c r="E25" s="62">
        <v>1945</v>
      </c>
      <c r="F25" s="62">
        <v>0</v>
      </c>
      <c r="G25" s="63">
        <v>3</v>
      </c>
      <c r="H25" s="39">
        <v>291.89999999999998</v>
      </c>
      <c r="I25" s="39">
        <v>236.7</v>
      </c>
      <c r="J25" s="39">
        <v>32.1</v>
      </c>
      <c r="K25" s="75">
        <v>7</v>
      </c>
      <c r="L25" s="39">
        <v>507173</v>
      </c>
      <c r="M25" s="39">
        <v>426025.32</v>
      </c>
      <c r="N25" s="39">
        <v>30430.38</v>
      </c>
      <c r="O25" s="39">
        <v>50717.3</v>
      </c>
      <c r="P25" s="39">
        <f t="shared" si="0"/>
        <v>2142.6827207435572</v>
      </c>
      <c r="Q25" s="39">
        <f t="shared" si="1"/>
        <v>9807</v>
      </c>
      <c r="R25" s="118">
        <f t="shared" si="2"/>
        <v>0</v>
      </c>
      <c r="S25" s="118">
        <f t="shared" si="3"/>
        <v>0</v>
      </c>
      <c r="T25" s="118">
        <f t="shared" si="4"/>
        <v>9807</v>
      </c>
      <c r="U25" s="118">
        <f t="shared" si="5"/>
        <v>0</v>
      </c>
      <c r="V25" s="118">
        <f t="shared" si="6"/>
        <v>0</v>
      </c>
    </row>
    <row r="26" spans="1:22" s="46" customFormat="1" x14ac:dyDescent="0.3">
      <c r="A26" s="65">
        <v>17</v>
      </c>
      <c r="B26" s="174" t="s">
        <v>532</v>
      </c>
      <c r="C26" s="174"/>
      <c r="D26" s="174"/>
      <c r="E26" s="174"/>
      <c r="F26" s="174"/>
      <c r="G26" s="174"/>
      <c r="H26" s="74">
        <f t="shared" ref="H26:M26" si="8">SUM(H10:H25)</f>
        <v>10257.5</v>
      </c>
      <c r="I26" s="74">
        <f t="shared" si="8"/>
        <v>6690.4999999999991</v>
      </c>
      <c r="J26" s="74">
        <f t="shared" si="8"/>
        <v>4671.0000000000009</v>
      </c>
      <c r="K26" s="76">
        <f t="shared" si="8"/>
        <v>509</v>
      </c>
      <c r="L26" s="74">
        <f>SUM(L10:L25)</f>
        <v>21814173.43</v>
      </c>
      <c r="M26" s="74">
        <f t="shared" si="8"/>
        <v>17692577.27</v>
      </c>
      <c r="N26" s="74">
        <f>SUM(N10:N25)</f>
        <v>1723125.95</v>
      </c>
      <c r="O26" s="74">
        <f>SUM(O10:O25)</f>
        <v>2398470.2099999995</v>
      </c>
      <c r="P26" s="74"/>
      <c r="Q26" s="74"/>
      <c r="V26" s="46" t="s">
        <v>165</v>
      </c>
    </row>
    <row r="27" spans="1:22" s="45" customFormat="1" x14ac:dyDescent="0.3">
      <c r="A27" s="154" t="s">
        <v>228</v>
      </c>
      <c r="B27" s="154"/>
      <c r="C27" s="154"/>
      <c r="D27" s="155"/>
      <c r="E27" s="156"/>
      <c r="F27" s="156"/>
      <c r="G27" s="157"/>
      <c r="H27" s="158"/>
      <c r="I27" s="158"/>
      <c r="J27" s="158"/>
      <c r="K27" s="157"/>
      <c r="L27" s="158"/>
      <c r="M27" s="158"/>
      <c r="N27" s="158"/>
      <c r="O27" s="158"/>
      <c r="P27" s="158"/>
      <c r="Q27" s="158"/>
    </row>
    <row r="28" spans="1:22" s="45" customFormat="1" outlineLevel="1" x14ac:dyDescent="0.3">
      <c r="A28" s="62">
        <f>A26+1</f>
        <v>18</v>
      </c>
      <c r="B28" s="15" t="s">
        <v>211</v>
      </c>
      <c r="C28" s="66" t="s">
        <v>24</v>
      </c>
      <c r="D28" s="66" t="s">
        <v>824</v>
      </c>
      <c r="E28" s="65">
        <v>1945</v>
      </c>
      <c r="F28" s="65">
        <v>0</v>
      </c>
      <c r="G28" s="67">
        <v>3</v>
      </c>
      <c r="H28" s="39">
        <v>637.29999999999995</v>
      </c>
      <c r="I28" s="39">
        <v>565.6</v>
      </c>
      <c r="J28" s="39">
        <v>515.6</v>
      </c>
      <c r="K28" s="75">
        <v>27</v>
      </c>
      <c r="L28" s="39">
        <v>2392366</v>
      </c>
      <c r="M28" s="39">
        <v>1741037.67</v>
      </c>
      <c r="N28" s="39">
        <v>292473.43</v>
      </c>
      <c r="O28" s="39">
        <v>358854.9</v>
      </c>
      <c r="P28" s="39">
        <f t="shared" ref="P28:P43" si="9">L28/I28</f>
        <v>4229.7842998585575</v>
      </c>
      <c r="Q28" s="39">
        <f t="shared" ref="Q28:Q43" si="10">SUM(R28:V28)</f>
        <v>9807</v>
      </c>
      <c r="R28" s="118">
        <f t="shared" ref="R28:R43" si="11">IF(G28=1,18174,0)</f>
        <v>0</v>
      </c>
      <c r="S28" s="118">
        <f t="shared" ref="S28:S43" si="12">IF(G28=2,16737,0)</f>
        <v>0</v>
      </c>
      <c r="T28" s="118">
        <f t="shared" ref="T28:T43" si="13">IF(OR(3=G28,G28=4,G28=5),9807,0)</f>
        <v>9807</v>
      </c>
      <c r="U28" s="118">
        <f t="shared" ref="U28:U43" si="14">IF(OR(G28=6,G28=7,G28=8,G28=9),10112,0)</f>
        <v>0</v>
      </c>
      <c r="V28" s="118">
        <f t="shared" ref="V28:V43" si="15">IF(G28&gt;=10,9919,0)</f>
        <v>0</v>
      </c>
    </row>
    <row r="29" spans="1:22" s="45" customFormat="1" outlineLevel="1" x14ac:dyDescent="0.3">
      <c r="A29" s="62">
        <f>A28+1</f>
        <v>19</v>
      </c>
      <c r="B29" s="15" t="s">
        <v>211</v>
      </c>
      <c r="C29" s="66" t="s">
        <v>24</v>
      </c>
      <c r="D29" s="66" t="s">
        <v>825</v>
      </c>
      <c r="E29" s="65">
        <v>1945</v>
      </c>
      <c r="F29" s="65">
        <v>0</v>
      </c>
      <c r="G29" s="67">
        <v>3</v>
      </c>
      <c r="H29" s="39">
        <v>744.4</v>
      </c>
      <c r="I29" s="39">
        <v>667.8</v>
      </c>
      <c r="J29" s="39">
        <v>541.1</v>
      </c>
      <c r="K29" s="75">
        <v>24</v>
      </c>
      <c r="L29" s="39">
        <v>1762478</v>
      </c>
      <c r="M29" s="39">
        <v>1282638.44</v>
      </c>
      <c r="N29" s="39">
        <v>303591.76</v>
      </c>
      <c r="O29" s="39">
        <v>176247.8</v>
      </c>
      <c r="P29" s="39">
        <f t="shared" si="9"/>
        <v>2639.2303084755918</v>
      </c>
      <c r="Q29" s="39">
        <f t="shared" si="10"/>
        <v>9807</v>
      </c>
      <c r="R29" s="118">
        <f t="shared" si="11"/>
        <v>0</v>
      </c>
      <c r="S29" s="118">
        <f t="shared" si="12"/>
        <v>0</v>
      </c>
      <c r="T29" s="118">
        <f t="shared" si="13"/>
        <v>9807</v>
      </c>
      <c r="U29" s="118">
        <f t="shared" si="14"/>
        <v>0</v>
      </c>
      <c r="V29" s="118">
        <f t="shared" si="15"/>
        <v>0</v>
      </c>
    </row>
    <row r="30" spans="1:22" s="45" customFormat="1" outlineLevel="1" x14ac:dyDescent="0.3">
      <c r="A30" s="62">
        <f t="shared" ref="A30:A40" si="16">A29+1</f>
        <v>20</v>
      </c>
      <c r="B30" s="15" t="s">
        <v>211</v>
      </c>
      <c r="C30" s="66" t="s">
        <v>24</v>
      </c>
      <c r="D30" s="66" t="s">
        <v>826</v>
      </c>
      <c r="E30" s="65">
        <v>1991</v>
      </c>
      <c r="F30" s="65">
        <v>0</v>
      </c>
      <c r="G30" s="67">
        <v>7</v>
      </c>
      <c r="H30" s="39">
        <v>1331.8</v>
      </c>
      <c r="I30" s="39">
        <v>1105.3</v>
      </c>
      <c r="J30" s="39">
        <v>933.7</v>
      </c>
      <c r="K30" s="75">
        <v>141</v>
      </c>
      <c r="L30" s="39">
        <v>1768606</v>
      </c>
      <c r="M30" s="39">
        <v>1287098.07</v>
      </c>
      <c r="N30" s="39">
        <v>393077.63</v>
      </c>
      <c r="O30" s="39">
        <v>88430.3</v>
      </c>
      <c r="P30" s="39">
        <f t="shared" si="9"/>
        <v>1600.1139962001266</v>
      </c>
      <c r="Q30" s="39">
        <f t="shared" si="10"/>
        <v>10112</v>
      </c>
      <c r="R30" s="118">
        <f t="shared" si="11"/>
        <v>0</v>
      </c>
      <c r="S30" s="118">
        <f t="shared" si="12"/>
        <v>0</v>
      </c>
      <c r="T30" s="118">
        <f t="shared" si="13"/>
        <v>0</v>
      </c>
      <c r="U30" s="118">
        <f t="shared" si="14"/>
        <v>10112</v>
      </c>
      <c r="V30" s="118">
        <f t="shared" si="15"/>
        <v>0</v>
      </c>
    </row>
    <row r="31" spans="1:22" s="45" customFormat="1" outlineLevel="1" x14ac:dyDescent="0.3">
      <c r="A31" s="62">
        <f t="shared" si="16"/>
        <v>21</v>
      </c>
      <c r="B31" s="15" t="s">
        <v>211</v>
      </c>
      <c r="C31" s="66" t="s">
        <v>24</v>
      </c>
      <c r="D31" s="66" t="s">
        <v>14</v>
      </c>
      <c r="E31" s="65">
        <v>1945</v>
      </c>
      <c r="F31" s="65">
        <v>0</v>
      </c>
      <c r="G31" s="67">
        <v>3</v>
      </c>
      <c r="H31" s="39">
        <v>518</v>
      </c>
      <c r="I31" s="39">
        <v>475.4</v>
      </c>
      <c r="J31" s="39">
        <v>455.26</v>
      </c>
      <c r="K31" s="75">
        <v>21</v>
      </c>
      <c r="L31" s="39">
        <v>2047850</v>
      </c>
      <c r="M31" s="39">
        <v>1490317.11</v>
      </c>
      <c r="N31" s="39">
        <v>557532.89</v>
      </c>
      <c r="O31" s="39">
        <v>0</v>
      </c>
      <c r="P31" s="39">
        <f t="shared" si="9"/>
        <v>4307.6356752208667</v>
      </c>
      <c r="Q31" s="39">
        <f t="shared" si="10"/>
        <v>9807</v>
      </c>
      <c r="R31" s="118">
        <f t="shared" si="11"/>
        <v>0</v>
      </c>
      <c r="S31" s="118">
        <f t="shared" si="12"/>
        <v>0</v>
      </c>
      <c r="T31" s="118">
        <f t="shared" si="13"/>
        <v>9807</v>
      </c>
      <c r="U31" s="118">
        <f t="shared" si="14"/>
        <v>0</v>
      </c>
      <c r="V31" s="118">
        <f t="shared" si="15"/>
        <v>0</v>
      </c>
    </row>
    <row r="32" spans="1:22" s="45" customFormat="1" outlineLevel="1" x14ac:dyDescent="0.3">
      <c r="A32" s="62">
        <f t="shared" si="16"/>
        <v>22</v>
      </c>
      <c r="B32" s="15" t="s">
        <v>211</v>
      </c>
      <c r="C32" s="66" t="s">
        <v>24</v>
      </c>
      <c r="D32" s="66" t="s">
        <v>15</v>
      </c>
      <c r="E32" s="65">
        <v>1954</v>
      </c>
      <c r="F32" s="65">
        <v>0</v>
      </c>
      <c r="G32" s="67">
        <v>2</v>
      </c>
      <c r="H32" s="39">
        <v>438.7</v>
      </c>
      <c r="I32" s="39">
        <v>404.9</v>
      </c>
      <c r="J32" s="39">
        <v>199.8</v>
      </c>
      <c r="K32" s="75">
        <v>27</v>
      </c>
      <c r="L32" s="39">
        <v>809944</v>
      </c>
      <c r="M32" s="39">
        <v>589434.48</v>
      </c>
      <c r="N32" s="39">
        <v>220509.52</v>
      </c>
      <c r="O32" s="39">
        <v>0</v>
      </c>
      <c r="P32" s="39">
        <f t="shared" si="9"/>
        <v>2000.3556433687331</v>
      </c>
      <c r="Q32" s="39">
        <f t="shared" si="10"/>
        <v>16737</v>
      </c>
      <c r="R32" s="118">
        <f t="shared" si="11"/>
        <v>0</v>
      </c>
      <c r="S32" s="118">
        <f t="shared" si="12"/>
        <v>16737</v>
      </c>
      <c r="T32" s="118">
        <f t="shared" si="13"/>
        <v>0</v>
      </c>
      <c r="U32" s="118">
        <f t="shared" si="14"/>
        <v>0</v>
      </c>
      <c r="V32" s="118">
        <f t="shared" si="15"/>
        <v>0</v>
      </c>
    </row>
    <row r="33" spans="1:22" s="45" customFormat="1" outlineLevel="1" x14ac:dyDescent="0.3">
      <c r="A33" s="62">
        <f t="shared" si="16"/>
        <v>23</v>
      </c>
      <c r="B33" s="15" t="s">
        <v>211</v>
      </c>
      <c r="C33" s="66" t="s">
        <v>24</v>
      </c>
      <c r="D33" s="66" t="s">
        <v>827</v>
      </c>
      <c r="E33" s="65">
        <v>1945</v>
      </c>
      <c r="F33" s="65">
        <v>0</v>
      </c>
      <c r="G33" s="67">
        <v>3</v>
      </c>
      <c r="H33" s="39">
        <v>233</v>
      </c>
      <c r="I33" s="39">
        <v>203.3</v>
      </c>
      <c r="J33" s="39">
        <v>203.3</v>
      </c>
      <c r="K33" s="75">
        <v>12</v>
      </c>
      <c r="L33" s="39">
        <v>983306</v>
      </c>
      <c r="M33" s="39">
        <v>715598.19</v>
      </c>
      <c r="N33" s="39">
        <v>218542.51</v>
      </c>
      <c r="O33" s="39">
        <v>49165.3</v>
      </c>
      <c r="P33" s="39">
        <f t="shared" si="9"/>
        <v>4836.7240531234629</v>
      </c>
      <c r="Q33" s="39">
        <f t="shared" si="10"/>
        <v>9807</v>
      </c>
      <c r="R33" s="118">
        <f t="shared" si="11"/>
        <v>0</v>
      </c>
      <c r="S33" s="118">
        <f t="shared" si="12"/>
        <v>0</v>
      </c>
      <c r="T33" s="118">
        <f t="shared" si="13"/>
        <v>9807</v>
      </c>
      <c r="U33" s="118">
        <f t="shared" si="14"/>
        <v>0</v>
      </c>
      <c r="V33" s="118">
        <f t="shared" si="15"/>
        <v>0</v>
      </c>
    </row>
    <row r="34" spans="1:22" s="45" customFormat="1" outlineLevel="1" x14ac:dyDescent="0.3">
      <c r="A34" s="62">
        <f t="shared" si="16"/>
        <v>24</v>
      </c>
      <c r="B34" s="15" t="s">
        <v>191</v>
      </c>
      <c r="C34" s="66" t="s">
        <v>25</v>
      </c>
      <c r="D34" s="66" t="s">
        <v>18</v>
      </c>
      <c r="E34" s="65">
        <v>1945</v>
      </c>
      <c r="F34" s="65">
        <v>0</v>
      </c>
      <c r="G34" s="67">
        <v>1</v>
      </c>
      <c r="H34" s="39">
        <v>199.9</v>
      </c>
      <c r="I34" s="39">
        <v>168.9</v>
      </c>
      <c r="J34" s="39">
        <v>87.1</v>
      </c>
      <c r="K34" s="75">
        <v>8</v>
      </c>
      <c r="L34" s="39">
        <v>1560078.41</v>
      </c>
      <c r="M34" s="39">
        <v>1135269.06</v>
      </c>
      <c r="N34" s="39">
        <v>268801.51</v>
      </c>
      <c r="O34" s="39">
        <v>156007.84</v>
      </c>
      <c r="P34" s="39">
        <f t="shared" si="9"/>
        <v>9236.6986974541142</v>
      </c>
      <c r="Q34" s="39">
        <f t="shared" si="10"/>
        <v>18174</v>
      </c>
      <c r="R34" s="118">
        <f t="shared" si="11"/>
        <v>18174</v>
      </c>
      <c r="S34" s="118">
        <f t="shared" si="12"/>
        <v>0</v>
      </c>
      <c r="T34" s="118">
        <f t="shared" si="13"/>
        <v>0</v>
      </c>
      <c r="U34" s="118">
        <f t="shared" si="14"/>
        <v>0</v>
      </c>
      <c r="V34" s="118">
        <f t="shared" si="15"/>
        <v>0</v>
      </c>
    </row>
    <row r="35" spans="1:22" s="45" customFormat="1" outlineLevel="1" x14ac:dyDescent="0.3">
      <c r="A35" s="62">
        <f t="shared" si="16"/>
        <v>25</v>
      </c>
      <c r="B35" s="15" t="s">
        <v>191</v>
      </c>
      <c r="C35" s="66" t="s">
        <v>25</v>
      </c>
      <c r="D35" s="66" t="s">
        <v>16</v>
      </c>
      <c r="E35" s="65">
        <v>1945</v>
      </c>
      <c r="F35" s="65">
        <v>0</v>
      </c>
      <c r="G35" s="67">
        <v>2</v>
      </c>
      <c r="H35" s="39">
        <v>237.4</v>
      </c>
      <c r="I35" s="39">
        <v>237.4</v>
      </c>
      <c r="J35" s="39">
        <v>132.69999999999999</v>
      </c>
      <c r="K35" s="75">
        <v>10</v>
      </c>
      <c r="L35" s="39">
        <v>2504605.21</v>
      </c>
      <c r="M35" s="39">
        <v>1822601.21</v>
      </c>
      <c r="N35" s="39">
        <v>306313.21999999997</v>
      </c>
      <c r="O35" s="39">
        <v>375690.78</v>
      </c>
      <c r="P35" s="39">
        <f t="shared" si="9"/>
        <v>10550.148315080034</v>
      </c>
      <c r="Q35" s="39">
        <f t="shared" si="10"/>
        <v>16737</v>
      </c>
      <c r="R35" s="118">
        <f t="shared" si="11"/>
        <v>0</v>
      </c>
      <c r="S35" s="118">
        <f t="shared" si="12"/>
        <v>16737</v>
      </c>
      <c r="T35" s="118">
        <f t="shared" si="13"/>
        <v>0</v>
      </c>
      <c r="U35" s="118">
        <f t="shared" si="14"/>
        <v>0</v>
      </c>
      <c r="V35" s="118">
        <f t="shared" si="15"/>
        <v>0</v>
      </c>
    </row>
    <row r="36" spans="1:22" s="45" customFormat="1" outlineLevel="1" x14ac:dyDescent="0.3">
      <c r="A36" s="62">
        <f t="shared" si="16"/>
        <v>26</v>
      </c>
      <c r="B36" s="15" t="s">
        <v>191</v>
      </c>
      <c r="C36" s="66" t="s">
        <v>25</v>
      </c>
      <c r="D36" s="66" t="s">
        <v>19</v>
      </c>
      <c r="E36" s="65">
        <v>1945</v>
      </c>
      <c r="F36" s="65">
        <v>0</v>
      </c>
      <c r="G36" s="67">
        <v>2</v>
      </c>
      <c r="H36" s="39">
        <v>176.3</v>
      </c>
      <c r="I36" s="39">
        <v>176.3</v>
      </c>
      <c r="J36" s="39">
        <v>112.7</v>
      </c>
      <c r="K36" s="75">
        <v>10</v>
      </c>
      <c r="L36" s="39">
        <v>2086528</v>
      </c>
      <c r="M36" s="39">
        <v>1518366.43</v>
      </c>
      <c r="N36" s="39">
        <v>359508.77</v>
      </c>
      <c r="O36" s="39">
        <v>208652.79999999999</v>
      </c>
      <c r="P36" s="39">
        <f t="shared" si="9"/>
        <v>11835.099262620532</v>
      </c>
      <c r="Q36" s="39">
        <f t="shared" si="10"/>
        <v>16737</v>
      </c>
      <c r="R36" s="118">
        <f t="shared" si="11"/>
        <v>0</v>
      </c>
      <c r="S36" s="118">
        <f t="shared" si="12"/>
        <v>16737</v>
      </c>
      <c r="T36" s="118">
        <f t="shared" si="13"/>
        <v>0</v>
      </c>
      <c r="U36" s="118">
        <f t="shared" si="14"/>
        <v>0</v>
      </c>
      <c r="V36" s="118">
        <f t="shared" si="15"/>
        <v>0</v>
      </c>
    </row>
    <row r="37" spans="1:22" s="45" customFormat="1" outlineLevel="1" x14ac:dyDescent="0.3">
      <c r="A37" s="62">
        <f t="shared" si="16"/>
        <v>27</v>
      </c>
      <c r="B37" s="15" t="s">
        <v>191</v>
      </c>
      <c r="C37" s="66" t="s">
        <v>25</v>
      </c>
      <c r="D37" s="66" t="s">
        <v>22</v>
      </c>
      <c r="E37" s="65">
        <v>1962</v>
      </c>
      <c r="F37" s="65">
        <v>0</v>
      </c>
      <c r="G37" s="67">
        <v>2</v>
      </c>
      <c r="H37" s="39">
        <v>463.2</v>
      </c>
      <c r="I37" s="39">
        <v>356.3</v>
      </c>
      <c r="J37" s="39">
        <v>356.3</v>
      </c>
      <c r="K37" s="75">
        <v>12</v>
      </c>
      <c r="L37" s="39">
        <v>2150818.46</v>
      </c>
      <c r="M37" s="39">
        <v>1565150.59</v>
      </c>
      <c r="N37" s="39">
        <v>370586.02</v>
      </c>
      <c r="O37" s="39">
        <v>215081.85</v>
      </c>
      <c r="P37" s="39">
        <f t="shared" si="9"/>
        <v>6036.5379174852651</v>
      </c>
      <c r="Q37" s="39">
        <f t="shared" si="10"/>
        <v>16737</v>
      </c>
      <c r="R37" s="118">
        <f t="shared" si="11"/>
        <v>0</v>
      </c>
      <c r="S37" s="118">
        <f t="shared" si="12"/>
        <v>16737</v>
      </c>
      <c r="T37" s="118">
        <f t="shared" si="13"/>
        <v>0</v>
      </c>
      <c r="U37" s="118">
        <f t="shared" si="14"/>
        <v>0</v>
      </c>
      <c r="V37" s="118">
        <f t="shared" si="15"/>
        <v>0</v>
      </c>
    </row>
    <row r="38" spans="1:22" s="45" customFormat="1" outlineLevel="1" x14ac:dyDescent="0.3">
      <c r="A38" s="62">
        <f t="shared" si="16"/>
        <v>28</v>
      </c>
      <c r="B38" s="15" t="s">
        <v>191</v>
      </c>
      <c r="C38" s="66" t="s">
        <v>25</v>
      </c>
      <c r="D38" s="66" t="s">
        <v>17</v>
      </c>
      <c r="E38" s="65">
        <v>1953</v>
      </c>
      <c r="F38" s="65">
        <v>0</v>
      </c>
      <c r="G38" s="67">
        <v>2</v>
      </c>
      <c r="H38" s="39">
        <v>446</v>
      </c>
      <c r="I38" s="39">
        <v>411.5</v>
      </c>
      <c r="J38" s="39">
        <v>280.39999999999998</v>
      </c>
      <c r="K38" s="75">
        <v>16</v>
      </c>
      <c r="L38" s="39">
        <v>3119292.68</v>
      </c>
      <c r="M38" s="39">
        <v>2269909.2799999998</v>
      </c>
      <c r="N38" s="39">
        <v>693418.76</v>
      </c>
      <c r="O38" s="39">
        <v>155964.64000000001</v>
      </c>
      <c r="P38" s="39">
        <f t="shared" si="9"/>
        <v>7580.2981287970842</v>
      </c>
      <c r="Q38" s="39">
        <f t="shared" si="10"/>
        <v>16737</v>
      </c>
      <c r="R38" s="118">
        <f t="shared" si="11"/>
        <v>0</v>
      </c>
      <c r="S38" s="118">
        <f t="shared" si="12"/>
        <v>16737</v>
      </c>
      <c r="T38" s="118">
        <f t="shared" si="13"/>
        <v>0</v>
      </c>
      <c r="U38" s="118">
        <f t="shared" si="14"/>
        <v>0</v>
      </c>
      <c r="V38" s="118">
        <f t="shared" si="15"/>
        <v>0</v>
      </c>
    </row>
    <row r="39" spans="1:22" s="45" customFormat="1" outlineLevel="1" x14ac:dyDescent="0.3">
      <c r="A39" s="62">
        <f t="shared" si="16"/>
        <v>29</v>
      </c>
      <c r="B39" s="15" t="s">
        <v>191</v>
      </c>
      <c r="C39" s="66" t="s">
        <v>25</v>
      </c>
      <c r="D39" s="66" t="s">
        <v>21</v>
      </c>
      <c r="E39" s="65">
        <v>1980</v>
      </c>
      <c r="F39" s="65">
        <v>0</v>
      </c>
      <c r="G39" s="67">
        <v>2</v>
      </c>
      <c r="H39" s="39">
        <v>953.1</v>
      </c>
      <c r="I39" s="39">
        <v>470.3</v>
      </c>
      <c r="J39" s="39">
        <v>357.7</v>
      </c>
      <c r="K39" s="75">
        <v>27</v>
      </c>
      <c r="L39" s="39">
        <v>3386441</v>
      </c>
      <c r="M39" s="39">
        <v>2464313.12</v>
      </c>
      <c r="N39" s="39">
        <v>583483.78</v>
      </c>
      <c r="O39" s="39">
        <v>338644.1</v>
      </c>
      <c r="P39" s="39">
        <f t="shared" si="9"/>
        <v>7200.597490963215</v>
      </c>
      <c r="Q39" s="39">
        <f t="shared" si="10"/>
        <v>16737</v>
      </c>
      <c r="R39" s="118">
        <f t="shared" si="11"/>
        <v>0</v>
      </c>
      <c r="S39" s="118">
        <f t="shared" si="12"/>
        <v>16737</v>
      </c>
      <c r="T39" s="118">
        <f t="shared" si="13"/>
        <v>0</v>
      </c>
      <c r="U39" s="118">
        <f t="shared" si="14"/>
        <v>0</v>
      </c>
      <c r="V39" s="118">
        <f t="shared" si="15"/>
        <v>0</v>
      </c>
    </row>
    <row r="40" spans="1:22" s="45" customFormat="1" outlineLevel="1" x14ac:dyDescent="0.3">
      <c r="A40" s="62">
        <f t="shared" si="16"/>
        <v>30</v>
      </c>
      <c r="B40" s="15" t="s">
        <v>191</v>
      </c>
      <c r="C40" s="66" t="s">
        <v>25</v>
      </c>
      <c r="D40" s="66" t="s">
        <v>20</v>
      </c>
      <c r="E40" s="65">
        <v>1955</v>
      </c>
      <c r="F40" s="65">
        <v>0</v>
      </c>
      <c r="G40" s="67">
        <v>2</v>
      </c>
      <c r="H40" s="39">
        <v>395.1</v>
      </c>
      <c r="I40" s="39">
        <v>392.1</v>
      </c>
      <c r="J40" s="39">
        <v>266.3</v>
      </c>
      <c r="K40" s="75">
        <v>24</v>
      </c>
      <c r="L40" s="39">
        <v>3398354.79</v>
      </c>
      <c r="M40" s="39">
        <v>2472982.7799999998</v>
      </c>
      <c r="N40" s="39">
        <v>585536.53</v>
      </c>
      <c r="O40" s="39">
        <v>339835.48</v>
      </c>
      <c r="P40" s="39">
        <f t="shared" si="9"/>
        <v>8667.0614384085693</v>
      </c>
      <c r="Q40" s="39">
        <f t="shared" si="10"/>
        <v>16737</v>
      </c>
      <c r="R40" s="118">
        <f t="shared" si="11"/>
        <v>0</v>
      </c>
      <c r="S40" s="118">
        <f t="shared" si="12"/>
        <v>16737</v>
      </c>
      <c r="T40" s="118">
        <f t="shared" si="13"/>
        <v>0</v>
      </c>
      <c r="U40" s="118">
        <f t="shared" si="14"/>
        <v>0</v>
      </c>
      <c r="V40" s="118">
        <f t="shared" si="15"/>
        <v>0</v>
      </c>
    </row>
    <row r="41" spans="1:22" s="45" customFormat="1" outlineLevel="1" x14ac:dyDescent="0.3">
      <c r="A41" s="62">
        <v>31</v>
      </c>
      <c r="B41" s="15" t="s">
        <v>191</v>
      </c>
      <c r="C41" s="66" t="s">
        <v>25</v>
      </c>
      <c r="D41" s="66" t="s">
        <v>23</v>
      </c>
      <c r="E41" s="65">
        <v>1983</v>
      </c>
      <c r="F41" s="65">
        <v>0</v>
      </c>
      <c r="G41" s="67">
        <v>5</v>
      </c>
      <c r="H41" s="39">
        <v>2825.1</v>
      </c>
      <c r="I41" s="39">
        <v>2079.6</v>
      </c>
      <c r="J41" s="39">
        <v>1621</v>
      </c>
      <c r="K41" s="75">
        <v>103</v>
      </c>
      <c r="L41" s="39">
        <v>6661034.1799999997</v>
      </c>
      <c r="M41" s="39">
        <v>4626754.34</v>
      </c>
      <c r="N41" s="39">
        <v>1368176.42</v>
      </c>
      <c r="O41" s="39">
        <v>666103.42000000004</v>
      </c>
      <c r="P41" s="39">
        <f t="shared" si="9"/>
        <v>3203.0362473552605</v>
      </c>
      <c r="Q41" s="39">
        <f t="shared" si="10"/>
        <v>9807</v>
      </c>
      <c r="R41" s="118">
        <f t="shared" si="11"/>
        <v>0</v>
      </c>
      <c r="S41" s="118">
        <f t="shared" si="12"/>
        <v>0</v>
      </c>
      <c r="T41" s="118">
        <f t="shared" si="13"/>
        <v>9807</v>
      </c>
      <c r="U41" s="118">
        <f t="shared" si="14"/>
        <v>0</v>
      </c>
      <c r="V41" s="118">
        <f t="shared" si="15"/>
        <v>0</v>
      </c>
    </row>
    <row r="42" spans="1:22" s="45" customFormat="1" outlineLevel="1" x14ac:dyDescent="0.3">
      <c r="A42" s="62">
        <v>32</v>
      </c>
      <c r="B42" s="15" t="s">
        <v>191</v>
      </c>
      <c r="C42" s="66" t="s">
        <v>25</v>
      </c>
      <c r="D42" s="66" t="s">
        <v>829</v>
      </c>
      <c r="E42" s="65">
        <v>1961</v>
      </c>
      <c r="F42" s="65">
        <v>0</v>
      </c>
      <c r="G42" s="67">
        <v>2</v>
      </c>
      <c r="H42" s="39">
        <v>307</v>
      </c>
      <c r="I42" s="39">
        <v>313.3</v>
      </c>
      <c r="J42" s="39">
        <v>203.3</v>
      </c>
      <c r="K42" s="75">
        <v>21</v>
      </c>
      <c r="L42" s="39">
        <v>2648774.81</v>
      </c>
      <c r="M42" s="39">
        <v>1927513.43</v>
      </c>
      <c r="N42" s="39">
        <v>456383.9</v>
      </c>
      <c r="O42" s="39">
        <v>264877.48</v>
      </c>
      <c r="P42" s="39">
        <f t="shared" si="9"/>
        <v>8454.4360357484838</v>
      </c>
      <c r="Q42" s="39">
        <f t="shared" si="10"/>
        <v>16737</v>
      </c>
      <c r="R42" s="118">
        <f t="shared" si="11"/>
        <v>0</v>
      </c>
      <c r="S42" s="118">
        <f t="shared" si="12"/>
        <v>16737</v>
      </c>
      <c r="T42" s="118">
        <f t="shared" si="13"/>
        <v>0</v>
      </c>
      <c r="U42" s="118">
        <f t="shared" si="14"/>
        <v>0</v>
      </c>
      <c r="V42" s="118">
        <f t="shared" si="15"/>
        <v>0</v>
      </c>
    </row>
    <row r="43" spans="1:22" s="45" customFormat="1" outlineLevel="1" x14ac:dyDescent="0.3">
      <c r="A43" s="62">
        <v>33</v>
      </c>
      <c r="B43" s="15" t="s">
        <v>191</v>
      </c>
      <c r="C43" s="66" t="s">
        <v>25</v>
      </c>
      <c r="D43" s="66" t="s">
        <v>830</v>
      </c>
      <c r="E43" s="65">
        <v>1945</v>
      </c>
      <c r="F43" s="65">
        <v>1965</v>
      </c>
      <c r="G43" s="67">
        <v>2</v>
      </c>
      <c r="H43" s="39">
        <v>167.4</v>
      </c>
      <c r="I43" s="39">
        <v>99.6</v>
      </c>
      <c r="J43" s="39">
        <v>59.8</v>
      </c>
      <c r="K43" s="75">
        <v>6</v>
      </c>
      <c r="L43" s="39">
        <v>1127531.83</v>
      </c>
      <c r="M43" s="39">
        <v>820504.91</v>
      </c>
      <c r="N43" s="39">
        <v>194273.73</v>
      </c>
      <c r="O43" s="39">
        <v>112753.19</v>
      </c>
      <c r="P43" s="39">
        <f t="shared" si="9"/>
        <v>11320.600702811247</v>
      </c>
      <c r="Q43" s="39">
        <f t="shared" si="10"/>
        <v>16737</v>
      </c>
      <c r="R43" s="118">
        <f t="shared" si="11"/>
        <v>0</v>
      </c>
      <c r="S43" s="118">
        <f t="shared" si="12"/>
        <v>16737</v>
      </c>
      <c r="T43" s="118">
        <f t="shared" si="13"/>
        <v>0</v>
      </c>
      <c r="U43" s="118">
        <f t="shared" si="14"/>
        <v>0</v>
      </c>
      <c r="V43" s="118">
        <f t="shared" si="15"/>
        <v>0</v>
      </c>
    </row>
    <row r="44" spans="1:22" s="45" customFormat="1" x14ac:dyDescent="0.3">
      <c r="A44" s="62">
        <f>A43+1</f>
        <v>34</v>
      </c>
      <c r="B44" s="153" t="s">
        <v>532</v>
      </c>
      <c r="C44" s="153"/>
      <c r="D44" s="153"/>
      <c r="E44" s="153"/>
      <c r="F44" s="153"/>
      <c r="G44" s="153"/>
      <c r="H44" s="74">
        <f t="shared" ref="H44:O44" si="17">SUM(H28:H43)</f>
        <v>10073.699999999999</v>
      </c>
      <c r="I44" s="74">
        <f t="shared" si="17"/>
        <v>8127.6000000000013</v>
      </c>
      <c r="J44" s="74">
        <f t="shared" si="17"/>
        <v>6326.06</v>
      </c>
      <c r="K44" s="76">
        <f t="shared" si="17"/>
        <v>489</v>
      </c>
      <c r="L44" s="74">
        <f>SUM(L28:L43)</f>
        <v>38408009.370000005</v>
      </c>
      <c r="M44" s="74">
        <f t="shared" si="17"/>
        <v>27729489.109999999</v>
      </c>
      <c r="N44" s="74">
        <f t="shared" si="17"/>
        <v>7172210.3800000008</v>
      </c>
      <c r="O44" s="74">
        <f t="shared" si="17"/>
        <v>3506309.88</v>
      </c>
      <c r="P44" s="70"/>
      <c r="Q44" s="70"/>
      <c r="V44" s="45" t="s">
        <v>165</v>
      </c>
    </row>
    <row r="45" spans="1:22" s="45" customFormat="1" x14ac:dyDescent="0.3">
      <c r="A45" s="154" t="s">
        <v>470</v>
      </c>
      <c r="B45" s="154"/>
      <c r="C45" s="154"/>
      <c r="D45" s="155"/>
      <c r="E45" s="156"/>
      <c r="F45" s="156"/>
      <c r="G45" s="157"/>
      <c r="H45" s="158"/>
      <c r="I45" s="158"/>
      <c r="J45" s="158"/>
      <c r="K45" s="157"/>
      <c r="L45" s="158"/>
      <c r="M45" s="158"/>
      <c r="N45" s="158"/>
      <c r="O45" s="158"/>
      <c r="P45" s="158"/>
      <c r="Q45" s="158"/>
      <c r="V45" s="45" t="s">
        <v>165</v>
      </c>
    </row>
    <row r="46" spans="1:22" s="45" customFormat="1" outlineLevel="1" x14ac:dyDescent="0.3">
      <c r="A46" s="62">
        <f>A44+1</f>
        <v>35</v>
      </c>
      <c r="B46" s="15" t="s">
        <v>192</v>
      </c>
      <c r="C46" s="15" t="s">
        <v>122</v>
      </c>
      <c r="D46" s="15" t="s">
        <v>451</v>
      </c>
      <c r="E46" s="62">
        <v>1989</v>
      </c>
      <c r="F46" s="64">
        <v>0</v>
      </c>
      <c r="G46" s="68">
        <v>4</v>
      </c>
      <c r="H46" s="39">
        <v>1403</v>
      </c>
      <c r="I46" s="39">
        <v>1342.3</v>
      </c>
      <c r="J46" s="39">
        <v>1222.3</v>
      </c>
      <c r="K46" s="75">
        <v>93</v>
      </c>
      <c r="L46" s="39">
        <v>1192458.55</v>
      </c>
      <c r="M46" s="39">
        <v>977816.01</v>
      </c>
      <c r="N46" s="39">
        <v>214642.54</v>
      </c>
      <c r="O46" s="39">
        <v>0</v>
      </c>
      <c r="P46" s="39">
        <f t="shared" ref="P46:P70" si="18">L46/I46</f>
        <v>888.36962676003884</v>
      </c>
      <c r="Q46" s="39">
        <f t="shared" ref="Q46:Q70" si="19">SUM(R46:V46)</f>
        <v>9807</v>
      </c>
      <c r="R46" s="118">
        <f t="shared" ref="R46:R70" si="20">IF(G46=1,18174,0)</f>
        <v>0</v>
      </c>
      <c r="S46" s="118">
        <f t="shared" ref="S46:S70" si="21">IF(G46=2,16737,0)</f>
        <v>0</v>
      </c>
      <c r="T46" s="118">
        <f t="shared" ref="T46:T70" si="22">IF(OR(3=G46,G46=4,G46=5),9807,0)</f>
        <v>9807</v>
      </c>
      <c r="U46" s="118">
        <f t="shared" ref="U46:U70" si="23">IF(OR(G46=6,G46=7,G46=8,G46=9),10112,0)</f>
        <v>0</v>
      </c>
      <c r="V46" s="118">
        <f t="shared" ref="V46:V70" si="24">IF(G46&gt;=10,9919,0)</f>
        <v>0</v>
      </c>
    </row>
    <row r="47" spans="1:22" s="45" customFormat="1" outlineLevel="1" x14ac:dyDescent="0.3">
      <c r="A47" s="62">
        <f>A46+1</f>
        <v>36</v>
      </c>
      <c r="B47" s="15" t="s">
        <v>192</v>
      </c>
      <c r="C47" s="15" t="s">
        <v>122</v>
      </c>
      <c r="D47" s="15" t="s">
        <v>260</v>
      </c>
      <c r="E47" s="62">
        <v>1945</v>
      </c>
      <c r="F47" s="64">
        <v>0</v>
      </c>
      <c r="G47" s="68">
        <v>2</v>
      </c>
      <c r="H47" s="39">
        <v>1127.0999999999999</v>
      </c>
      <c r="I47" s="39">
        <v>679.1</v>
      </c>
      <c r="J47" s="39">
        <v>559.1</v>
      </c>
      <c r="K47" s="75">
        <v>37</v>
      </c>
      <c r="L47" s="39">
        <v>1103904</v>
      </c>
      <c r="M47" s="39">
        <v>905201.28</v>
      </c>
      <c r="N47" s="39">
        <v>143507.51999999999</v>
      </c>
      <c r="O47" s="39">
        <v>55195.199999999997</v>
      </c>
      <c r="P47" s="39">
        <f t="shared" si="18"/>
        <v>1625.5396848770431</v>
      </c>
      <c r="Q47" s="39">
        <f t="shared" si="19"/>
        <v>16737</v>
      </c>
      <c r="R47" s="118">
        <f t="shared" si="20"/>
        <v>0</v>
      </c>
      <c r="S47" s="118">
        <f t="shared" si="21"/>
        <v>16737</v>
      </c>
      <c r="T47" s="118">
        <f t="shared" si="22"/>
        <v>0</v>
      </c>
      <c r="U47" s="118">
        <f t="shared" si="23"/>
        <v>0</v>
      </c>
      <c r="V47" s="118">
        <f t="shared" si="24"/>
        <v>0</v>
      </c>
    </row>
    <row r="48" spans="1:22" s="45" customFormat="1" outlineLevel="1" x14ac:dyDescent="0.3">
      <c r="A48" s="62">
        <f t="shared" ref="A48:A71" si="25">A47+1</f>
        <v>37</v>
      </c>
      <c r="B48" s="15" t="s">
        <v>192</v>
      </c>
      <c r="C48" s="15" t="s">
        <v>122</v>
      </c>
      <c r="D48" s="15" t="s">
        <v>149</v>
      </c>
      <c r="E48" s="62">
        <v>1977</v>
      </c>
      <c r="F48" s="64">
        <v>0</v>
      </c>
      <c r="G48" s="68">
        <v>5</v>
      </c>
      <c r="H48" s="39">
        <v>5419.6</v>
      </c>
      <c r="I48" s="39">
        <v>4059.5</v>
      </c>
      <c r="J48" s="39">
        <v>3909.5</v>
      </c>
      <c r="K48" s="75">
        <v>240</v>
      </c>
      <c r="L48" s="39">
        <v>3292096</v>
      </c>
      <c r="M48" s="39">
        <v>2699518.72</v>
      </c>
      <c r="N48" s="39">
        <v>427972.48</v>
      </c>
      <c r="O48" s="39">
        <v>164604.79999999999</v>
      </c>
      <c r="P48" s="39">
        <f t="shared" si="18"/>
        <v>810.96095578273184</v>
      </c>
      <c r="Q48" s="39">
        <f t="shared" si="19"/>
        <v>9807</v>
      </c>
      <c r="R48" s="118">
        <f t="shared" si="20"/>
        <v>0</v>
      </c>
      <c r="S48" s="118">
        <f t="shared" si="21"/>
        <v>0</v>
      </c>
      <c r="T48" s="118">
        <f t="shared" si="22"/>
        <v>9807</v>
      </c>
      <c r="U48" s="118">
        <f t="shared" si="23"/>
        <v>0</v>
      </c>
      <c r="V48" s="118">
        <f t="shared" si="24"/>
        <v>0</v>
      </c>
    </row>
    <row r="49" spans="1:22" s="45" customFormat="1" outlineLevel="1" x14ac:dyDescent="0.3">
      <c r="A49" s="62">
        <f t="shared" si="25"/>
        <v>38</v>
      </c>
      <c r="B49" s="15" t="s">
        <v>192</v>
      </c>
      <c r="C49" s="15" t="s">
        <v>122</v>
      </c>
      <c r="D49" s="15" t="s">
        <v>261</v>
      </c>
      <c r="E49" s="62">
        <v>1945</v>
      </c>
      <c r="F49" s="64">
        <v>0</v>
      </c>
      <c r="G49" s="68">
        <v>3</v>
      </c>
      <c r="H49" s="39">
        <v>786.5</v>
      </c>
      <c r="I49" s="39">
        <v>557.79999999999995</v>
      </c>
      <c r="J49" s="39">
        <v>557.79999999999995</v>
      </c>
      <c r="K49" s="75">
        <v>50</v>
      </c>
      <c r="L49" s="39">
        <v>2403180.5699999998</v>
      </c>
      <c r="M49" s="39">
        <v>1970608.07</v>
      </c>
      <c r="N49" s="39">
        <v>312413.46999999997</v>
      </c>
      <c r="O49" s="39">
        <v>120159.03</v>
      </c>
      <c r="P49" s="39">
        <f t="shared" si="18"/>
        <v>4308.3194155611327</v>
      </c>
      <c r="Q49" s="39">
        <f t="shared" si="19"/>
        <v>9807</v>
      </c>
      <c r="R49" s="118">
        <f t="shared" si="20"/>
        <v>0</v>
      </c>
      <c r="S49" s="118">
        <f t="shared" si="21"/>
        <v>0</v>
      </c>
      <c r="T49" s="118">
        <f t="shared" si="22"/>
        <v>9807</v>
      </c>
      <c r="U49" s="118">
        <f t="shared" si="23"/>
        <v>0</v>
      </c>
      <c r="V49" s="118">
        <f t="shared" si="24"/>
        <v>0</v>
      </c>
    </row>
    <row r="50" spans="1:22" s="45" customFormat="1" outlineLevel="1" x14ac:dyDescent="0.3">
      <c r="A50" s="62">
        <f t="shared" si="25"/>
        <v>39</v>
      </c>
      <c r="B50" s="15" t="s">
        <v>192</v>
      </c>
      <c r="C50" s="15" t="s">
        <v>122</v>
      </c>
      <c r="D50" s="15" t="s">
        <v>452</v>
      </c>
      <c r="E50" s="62">
        <v>1972</v>
      </c>
      <c r="F50" s="64">
        <v>0</v>
      </c>
      <c r="G50" s="68">
        <v>5</v>
      </c>
      <c r="H50" s="39">
        <v>3159.4</v>
      </c>
      <c r="I50" s="39">
        <v>2290.3000000000002</v>
      </c>
      <c r="J50" s="39">
        <v>2090.3000000000002</v>
      </c>
      <c r="K50" s="75">
        <v>159</v>
      </c>
      <c r="L50" s="39">
        <v>9532724</v>
      </c>
      <c r="M50" s="39">
        <v>7816833.6799999997</v>
      </c>
      <c r="N50" s="39">
        <v>1715890.32</v>
      </c>
      <c r="O50" s="39">
        <v>0</v>
      </c>
      <c r="P50" s="39">
        <f t="shared" si="18"/>
        <v>4162.2163035410204</v>
      </c>
      <c r="Q50" s="39">
        <f t="shared" si="19"/>
        <v>9807</v>
      </c>
      <c r="R50" s="118">
        <f t="shared" si="20"/>
        <v>0</v>
      </c>
      <c r="S50" s="118">
        <f t="shared" si="21"/>
        <v>0</v>
      </c>
      <c r="T50" s="118">
        <f t="shared" si="22"/>
        <v>9807</v>
      </c>
      <c r="U50" s="118">
        <f t="shared" si="23"/>
        <v>0</v>
      </c>
      <c r="V50" s="118">
        <f t="shared" si="24"/>
        <v>0</v>
      </c>
    </row>
    <row r="51" spans="1:22" s="45" customFormat="1" outlineLevel="1" x14ac:dyDescent="0.3">
      <c r="A51" s="62">
        <f t="shared" si="25"/>
        <v>40</v>
      </c>
      <c r="B51" s="15" t="s">
        <v>192</v>
      </c>
      <c r="C51" s="15" t="s">
        <v>122</v>
      </c>
      <c r="D51" s="15" t="s">
        <v>262</v>
      </c>
      <c r="E51" s="62">
        <v>1945</v>
      </c>
      <c r="F51" s="64">
        <v>0</v>
      </c>
      <c r="G51" s="68">
        <v>2</v>
      </c>
      <c r="H51" s="39">
        <v>417.7</v>
      </c>
      <c r="I51" s="39">
        <v>375</v>
      </c>
      <c r="J51" s="39">
        <v>334</v>
      </c>
      <c r="K51" s="75">
        <v>26</v>
      </c>
      <c r="L51" s="39">
        <v>3443795.14</v>
      </c>
      <c r="M51" s="39">
        <v>2823912.01</v>
      </c>
      <c r="N51" s="39">
        <v>413255.42</v>
      </c>
      <c r="O51" s="39">
        <v>206627.71</v>
      </c>
      <c r="P51" s="39">
        <f t="shared" si="18"/>
        <v>9183.4537066666671</v>
      </c>
      <c r="Q51" s="39">
        <f t="shared" si="19"/>
        <v>16737</v>
      </c>
      <c r="R51" s="118">
        <f t="shared" si="20"/>
        <v>0</v>
      </c>
      <c r="S51" s="118">
        <f t="shared" si="21"/>
        <v>16737</v>
      </c>
      <c r="T51" s="118">
        <f t="shared" si="22"/>
        <v>0</v>
      </c>
      <c r="U51" s="118">
        <f t="shared" si="23"/>
        <v>0</v>
      </c>
      <c r="V51" s="118">
        <f t="shared" si="24"/>
        <v>0</v>
      </c>
    </row>
    <row r="52" spans="1:22" s="45" customFormat="1" outlineLevel="1" x14ac:dyDescent="0.3">
      <c r="A52" s="62">
        <f t="shared" si="25"/>
        <v>41</v>
      </c>
      <c r="B52" s="15" t="s">
        <v>192</v>
      </c>
      <c r="C52" s="15" t="s">
        <v>122</v>
      </c>
      <c r="D52" s="15" t="s">
        <v>263</v>
      </c>
      <c r="E52" s="62">
        <v>1959</v>
      </c>
      <c r="F52" s="64">
        <v>0</v>
      </c>
      <c r="G52" s="68">
        <v>4</v>
      </c>
      <c r="H52" s="39">
        <v>1600.6</v>
      </c>
      <c r="I52" s="39">
        <v>1295.9000000000001</v>
      </c>
      <c r="J52" s="39">
        <v>1295.9000000000001</v>
      </c>
      <c r="K52" s="75">
        <v>96</v>
      </c>
      <c r="L52" s="39">
        <v>2167000</v>
      </c>
      <c r="M52" s="39">
        <v>1776940</v>
      </c>
      <c r="N52" s="39">
        <v>281710</v>
      </c>
      <c r="O52" s="39">
        <v>108350</v>
      </c>
      <c r="P52" s="39">
        <f t="shared" si="18"/>
        <v>1672.1969287753684</v>
      </c>
      <c r="Q52" s="39">
        <f t="shared" si="19"/>
        <v>9807</v>
      </c>
      <c r="R52" s="118">
        <f t="shared" si="20"/>
        <v>0</v>
      </c>
      <c r="S52" s="118">
        <f t="shared" si="21"/>
        <v>0</v>
      </c>
      <c r="T52" s="118">
        <f t="shared" si="22"/>
        <v>9807</v>
      </c>
      <c r="U52" s="118">
        <f t="shared" si="23"/>
        <v>0</v>
      </c>
      <c r="V52" s="118">
        <f t="shared" si="24"/>
        <v>0</v>
      </c>
    </row>
    <row r="53" spans="1:22" s="45" customFormat="1" outlineLevel="1" x14ac:dyDescent="0.3">
      <c r="A53" s="62">
        <f t="shared" si="25"/>
        <v>42</v>
      </c>
      <c r="B53" s="15" t="s">
        <v>192</v>
      </c>
      <c r="C53" s="15" t="s">
        <v>122</v>
      </c>
      <c r="D53" s="15" t="s">
        <v>264</v>
      </c>
      <c r="E53" s="62">
        <v>1945</v>
      </c>
      <c r="F53" s="64">
        <v>0</v>
      </c>
      <c r="G53" s="68">
        <v>2</v>
      </c>
      <c r="H53" s="39">
        <v>245.6</v>
      </c>
      <c r="I53" s="39">
        <v>245.6</v>
      </c>
      <c r="J53" s="39">
        <v>209.6</v>
      </c>
      <c r="K53" s="75">
        <v>17</v>
      </c>
      <c r="L53" s="39">
        <v>1704283</v>
      </c>
      <c r="M53" s="39">
        <v>1397512.06</v>
      </c>
      <c r="N53" s="39">
        <v>221556.79</v>
      </c>
      <c r="O53" s="39">
        <v>85214.15</v>
      </c>
      <c r="P53" s="39">
        <f t="shared" si="18"/>
        <v>6939.2630293159609</v>
      </c>
      <c r="Q53" s="39">
        <f t="shared" si="19"/>
        <v>16737</v>
      </c>
      <c r="R53" s="118">
        <f t="shared" si="20"/>
        <v>0</v>
      </c>
      <c r="S53" s="118">
        <f t="shared" si="21"/>
        <v>16737</v>
      </c>
      <c r="T53" s="118">
        <f t="shared" si="22"/>
        <v>0</v>
      </c>
      <c r="U53" s="118">
        <f t="shared" si="23"/>
        <v>0</v>
      </c>
      <c r="V53" s="118">
        <f t="shared" si="24"/>
        <v>0</v>
      </c>
    </row>
    <row r="54" spans="1:22" s="45" customFormat="1" outlineLevel="1" x14ac:dyDescent="0.3">
      <c r="A54" s="62">
        <f t="shared" si="25"/>
        <v>43</v>
      </c>
      <c r="B54" s="15" t="s">
        <v>192</v>
      </c>
      <c r="C54" s="15" t="s">
        <v>122</v>
      </c>
      <c r="D54" s="15" t="s">
        <v>265</v>
      </c>
      <c r="E54" s="62">
        <v>1959</v>
      </c>
      <c r="F54" s="64">
        <v>0</v>
      </c>
      <c r="G54" s="68">
        <v>4</v>
      </c>
      <c r="H54" s="39">
        <v>1793.2</v>
      </c>
      <c r="I54" s="39">
        <v>1311.8</v>
      </c>
      <c r="J54" s="39">
        <v>1269.8</v>
      </c>
      <c r="K54" s="75">
        <v>104</v>
      </c>
      <c r="L54" s="39">
        <v>2931000</v>
      </c>
      <c r="M54" s="39">
        <v>2403420</v>
      </c>
      <c r="N54" s="39">
        <v>381030</v>
      </c>
      <c r="O54" s="39">
        <v>146550</v>
      </c>
      <c r="P54" s="39">
        <f t="shared" si="18"/>
        <v>2234.3345022107028</v>
      </c>
      <c r="Q54" s="39">
        <f t="shared" si="19"/>
        <v>9807</v>
      </c>
      <c r="R54" s="118">
        <f t="shared" si="20"/>
        <v>0</v>
      </c>
      <c r="S54" s="118">
        <f t="shared" si="21"/>
        <v>0</v>
      </c>
      <c r="T54" s="118">
        <f t="shared" si="22"/>
        <v>9807</v>
      </c>
      <c r="U54" s="118">
        <f t="shared" si="23"/>
        <v>0</v>
      </c>
      <c r="V54" s="118">
        <f t="shared" si="24"/>
        <v>0</v>
      </c>
    </row>
    <row r="55" spans="1:22" s="45" customFormat="1" outlineLevel="1" x14ac:dyDescent="0.3">
      <c r="A55" s="62">
        <f t="shared" si="25"/>
        <v>44</v>
      </c>
      <c r="B55" s="15" t="s">
        <v>192</v>
      </c>
      <c r="C55" s="15" t="s">
        <v>122</v>
      </c>
      <c r="D55" s="15" t="s">
        <v>453</v>
      </c>
      <c r="E55" s="62">
        <v>1945</v>
      </c>
      <c r="F55" s="64">
        <v>0</v>
      </c>
      <c r="G55" s="68">
        <v>2</v>
      </c>
      <c r="H55" s="39">
        <v>360.4</v>
      </c>
      <c r="I55" s="39">
        <v>360.4</v>
      </c>
      <c r="J55" s="39">
        <v>320.39999999999998</v>
      </c>
      <c r="K55" s="75">
        <v>24</v>
      </c>
      <c r="L55" s="39">
        <v>935911</v>
      </c>
      <c r="M55" s="39">
        <v>767447.02</v>
      </c>
      <c r="N55" s="39">
        <v>121668.43</v>
      </c>
      <c r="O55" s="39">
        <v>46795.55</v>
      </c>
      <c r="P55" s="39">
        <f t="shared" si="18"/>
        <v>2596.8673695893453</v>
      </c>
      <c r="Q55" s="39">
        <f t="shared" si="19"/>
        <v>16737</v>
      </c>
      <c r="R55" s="118">
        <f t="shared" si="20"/>
        <v>0</v>
      </c>
      <c r="S55" s="118">
        <f t="shared" si="21"/>
        <v>16737</v>
      </c>
      <c r="T55" s="118">
        <f t="shared" si="22"/>
        <v>0</v>
      </c>
      <c r="U55" s="118">
        <f t="shared" si="23"/>
        <v>0</v>
      </c>
      <c r="V55" s="118">
        <f t="shared" si="24"/>
        <v>0</v>
      </c>
    </row>
    <row r="56" spans="1:22" s="45" customFormat="1" outlineLevel="1" x14ac:dyDescent="0.3">
      <c r="A56" s="62">
        <f t="shared" si="25"/>
        <v>45</v>
      </c>
      <c r="B56" s="15" t="s">
        <v>192</v>
      </c>
      <c r="C56" s="15" t="s">
        <v>122</v>
      </c>
      <c r="D56" s="15" t="s">
        <v>454</v>
      </c>
      <c r="E56" s="62">
        <v>1945</v>
      </c>
      <c r="F56" s="64">
        <v>0</v>
      </c>
      <c r="G56" s="68">
        <v>3</v>
      </c>
      <c r="H56" s="39">
        <v>431.2</v>
      </c>
      <c r="I56" s="39">
        <v>332.6</v>
      </c>
      <c r="J56" s="39">
        <v>290.60000000000002</v>
      </c>
      <c r="K56" s="75">
        <v>32</v>
      </c>
      <c r="L56" s="39">
        <v>1121449.19</v>
      </c>
      <c r="M56" s="39">
        <v>919588.34</v>
      </c>
      <c r="N56" s="39">
        <v>123359.41</v>
      </c>
      <c r="O56" s="39">
        <v>78501.440000000002</v>
      </c>
      <c r="P56" s="39">
        <f t="shared" si="18"/>
        <v>3371.7654539987971</v>
      </c>
      <c r="Q56" s="39">
        <f t="shared" si="19"/>
        <v>9807</v>
      </c>
      <c r="R56" s="118">
        <f t="shared" si="20"/>
        <v>0</v>
      </c>
      <c r="S56" s="118">
        <f t="shared" si="21"/>
        <v>0</v>
      </c>
      <c r="T56" s="118">
        <f t="shared" si="22"/>
        <v>9807</v>
      </c>
      <c r="U56" s="118">
        <f t="shared" si="23"/>
        <v>0</v>
      </c>
      <c r="V56" s="118">
        <f t="shared" si="24"/>
        <v>0</v>
      </c>
    </row>
    <row r="57" spans="1:22" s="45" customFormat="1" outlineLevel="1" x14ac:dyDescent="0.3">
      <c r="A57" s="62">
        <f t="shared" si="25"/>
        <v>46</v>
      </c>
      <c r="B57" s="15" t="s">
        <v>192</v>
      </c>
      <c r="C57" s="15" t="s">
        <v>122</v>
      </c>
      <c r="D57" s="15" t="s">
        <v>266</v>
      </c>
      <c r="E57" s="62">
        <v>1945</v>
      </c>
      <c r="F57" s="64">
        <v>0</v>
      </c>
      <c r="G57" s="68">
        <v>3</v>
      </c>
      <c r="H57" s="39">
        <v>630.70000000000005</v>
      </c>
      <c r="I57" s="39">
        <v>346.1</v>
      </c>
      <c r="J57" s="39">
        <v>346.1</v>
      </c>
      <c r="K57" s="75">
        <v>34</v>
      </c>
      <c r="L57" s="39">
        <v>1125198.75</v>
      </c>
      <c r="M57" s="39">
        <v>922662.98</v>
      </c>
      <c r="N57" s="39">
        <v>135023.85</v>
      </c>
      <c r="O57" s="39">
        <v>67511.92</v>
      </c>
      <c r="P57" s="39">
        <f t="shared" si="18"/>
        <v>3251.0798902051429</v>
      </c>
      <c r="Q57" s="39">
        <f t="shared" si="19"/>
        <v>9807</v>
      </c>
      <c r="R57" s="118">
        <f t="shared" si="20"/>
        <v>0</v>
      </c>
      <c r="S57" s="118">
        <f t="shared" si="21"/>
        <v>0</v>
      </c>
      <c r="T57" s="118">
        <f t="shared" si="22"/>
        <v>9807</v>
      </c>
      <c r="U57" s="118">
        <f t="shared" si="23"/>
        <v>0</v>
      </c>
      <c r="V57" s="118">
        <f t="shared" si="24"/>
        <v>0</v>
      </c>
    </row>
    <row r="58" spans="1:22" s="45" customFormat="1" outlineLevel="1" x14ac:dyDescent="0.3">
      <c r="A58" s="62">
        <f t="shared" si="25"/>
        <v>47</v>
      </c>
      <c r="B58" s="15" t="s">
        <v>192</v>
      </c>
      <c r="C58" s="15" t="s">
        <v>122</v>
      </c>
      <c r="D58" s="15" t="s">
        <v>267</v>
      </c>
      <c r="E58" s="62">
        <v>1977</v>
      </c>
      <c r="F58" s="64">
        <v>0</v>
      </c>
      <c r="G58" s="68">
        <v>2</v>
      </c>
      <c r="H58" s="39">
        <v>452.7</v>
      </c>
      <c r="I58" s="39">
        <v>399.2</v>
      </c>
      <c r="J58" s="39">
        <v>357.2</v>
      </c>
      <c r="K58" s="75">
        <v>26</v>
      </c>
      <c r="L58" s="39">
        <v>1792612.16</v>
      </c>
      <c r="M58" s="39">
        <v>1469941.97</v>
      </c>
      <c r="N58" s="39">
        <v>215113.46</v>
      </c>
      <c r="O58" s="39">
        <v>107556.73</v>
      </c>
      <c r="P58" s="39">
        <f t="shared" si="18"/>
        <v>4490.5114228456914</v>
      </c>
      <c r="Q58" s="39">
        <f t="shared" si="19"/>
        <v>16737</v>
      </c>
      <c r="R58" s="118">
        <f t="shared" si="20"/>
        <v>0</v>
      </c>
      <c r="S58" s="118">
        <f t="shared" si="21"/>
        <v>16737</v>
      </c>
      <c r="T58" s="118">
        <f t="shared" si="22"/>
        <v>0</v>
      </c>
      <c r="U58" s="118">
        <f t="shared" si="23"/>
        <v>0</v>
      </c>
      <c r="V58" s="118">
        <f t="shared" si="24"/>
        <v>0</v>
      </c>
    </row>
    <row r="59" spans="1:22" s="45" customFormat="1" outlineLevel="1" x14ac:dyDescent="0.3">
      <c r="A59" s="62">
        <f t="shared" si="25"/>
        <v>48</v>
      </c>
      <c r="B59" s="15" t="s">
        <v>192</v>
      </c>
      <c r="C59" s="15" t="s">
        <v>122</v>
      </c>
      <c r="D59" s="15" t="s">
        <v>268</v>
      </c>
      <c r="E59" s="62">
        <v>1945</v>
      </c>
      <c r="F59" s="64">
        <v>0</v>
      </c>
      <c r="G59" s="68">
        <v>2</v>
      </c>
      <c r="H59" s="39">
        <v>224.1</v>
      </c>
      <c r="I59" s="39">
        <v>133.1</v>
      </c>
      <c r="J59" s="39">
        <v>133.1</v>
      </c>
      <c r="K59" s="75">
        <v>11</v>
      </c>
      <c r="L59" s="39">
        <v>1871870.75</v>
      </c>
      <c r="M59" s="39">
        <v>1534934.02</v>
      </c>
      <c r="N59" s="39">
        <v>224624.49</v>
      </c>
      <c r="O59" s="39">
        <v>112312.24</v>
      </c>
      <c r="P59" s="39">
        <f t="shared" si="18"/>
        <v>14063.641998497371</v>
      </c>
      <c r="Q59" s="39">
        <f t="shared" si="19"/>
        <v>16737</v>
      </c>
      <c r="R59" s="118">
        <f t="shared" si="20"/>
        <v>0</v>
      </c>
      <c r="S59" s="118">
        <f t="shared" si="21"/>
        <v>16737</v>
      </c>
      <c r="T59" s="118">
        <f t="shared" si="22"/>
        <v>0</v>
      </c>
      <c r="U59" s="118">
        <f t="shared" si="23"/>
        <v>0</v>
      </c>
      <c r="V59" s="118">
        <f t="shared" si="24"/>
        <v>0</v>
      </c>
    </row>
    <row r="60" spans="1:22" s="45" customFormat="1" outlineLevel="1" x14ac:dyDescent="0.3">
      <c r="A60" s="62">
        <f t="shared" si="25"/>
        <v>49</v>
      </c>
      <c r="B60" s="15" t="s">
        <v>192</v>
      </c>
      <c r="C60" s="15" t="s">
        <v>122</v>
      </c>
      <c r="D60" s="15" t="s">
        <v>269</v>
      </c>
      <c r="E60" s="62">
        <v>1945</v>
      </c>
      <c r="F60" s="64">
        <v>0</v>
      </c>
      <c r="G60" s="68">
        <v>3</v>
      </c>
      <c r="H60" s="39">
        <v>920.8</v>
      </c>
      <c r="I60" s="39">
        <v>642.5</v>
      </c>
      <c r="J60" s="39">
        <v>642.5</v>
      </c>
      <c r="K60" s="75">
        <v>42</v>
      </c>
      <c r="L60" s="39">
        <v>4600769.3499999996</v>
      </c>
      <c r="M60" s="39">
        <v>3772630.86</v>
      </c>
      <c r="N60" s="39">
        <v>552092.31999999995</v>
      </c>
      <c r="O60" s="39">
        <v>276046.17</v>
      </c>
      <c r="P60" s="39">
        <f t="shared" si="18"/>
        <v>7160.7305058365755</v>
      </c>
      <c r="Q60" s="39">
        <f t="shared" si="19"/>
        <v>9807</v>
      </c>
      <c r="R60" s="118">
        <f t="shared" si="20"/>
        <v>0</v>
      </c>
      <c r="S60" s="118">
        <f t="shared" si="21"/>
        <v>0</v>
      </c>
      <c r="T60" s="118">
        <f t="shared" si="22"/>
        <v>9807</v>
      </c>
      <c r="U60" s="118">
        <f t="shared" si="23"/>
        <v>0</v>
      </c>
      <c r="V60" s="118">
        <f t="shared" si="24"/>
        <v>0</v>
      </c>
    </row>
    <row r="61" spans="1:22" s="45" customFormat="1" outlineLevel="1" x14ac:dyDescent="0.3">
      <c r="A61" s="62">
        <f t="shared" si="25"/>
        <v>50</v>
      </c>
      <c r="B61" s="15" t="s">
        <v>192</v>
      </c>
      <c r="C61" s="15" t="s">
        <v>122</v>
      </c>
      <c r="D61" s="15" t="s">
        <v>533</v>
      </c>
      <c r="E61" s="62">
        <v>1975</v>
      </c>
      <c r="F61" s="64">
        <v>0</v>
      </c>
      <c r="G61" s="68">
        <v>2</v>
      </c>
      <c r="H61" s="39">
        <v>506.3</v>
      </c>
      <c r="I61" s="39">
        <v>490.2</v>
      </c>
      <c r="J61" s="39">
        <v>450.2</v>
      </c>
      <c r="K61" s="75">
        <v>34</v>
      </c>
      <c r="L61" s="39">
        <v>1551793.61</v>
      </c>
      <c r="M61" s="39">
        <v>1272470.76</v>
      </c>
      <c r="N61" s="39">
        <v>170697.3</v>
      </c>
      <c r="O61" s="39">
        <v>108625.55</v>
      </c>
      <c r="P61" s="39">
        <f t="shared" si="18"/>
        <v>3165.6336393308857</v>
      </c>
      <c r="Q61" s="39">
        <f t="shared" si="19"/>
        <v>16737</v>
      </c>
      <c r="R61" s="118">
        <f t="shared" si="20"/>
        <v>0</v>
      </c>
      <c r="S61" s="118">
        <f t="shared" si="21"/>
        <v>16737</v>
      </c>
      <c r="T61" s="118">
        <f t="shared" si="22"/>
        <v>0</v>
      </c>
      <c r="U61" s="118">
        <f t="shared" si="23"/>
        <v>0</v>
      </c>
      <c r="V61" s="118">
        <f t="shared" si="24"/>
        <v>0</v>
      </c>
    </row>
    <row r="62" spans="1:22" s="45" customFormat="1" outlineLevel="1" x14ac:dyDescent="0.3">
      <c r="A62" s="62">
        <f t="shared" si="25"/>
        <v>51</v>
      </c>
      <c r="B62" s="15" t="s">
        <v>193</v>
      </c>
      <c r="C62" s="15" t="s">
        <v>236</v>
      </c>
      <c r="D62" s="15" t="s">
        <v>270</v>
      </c>
      <c r="E62" s="62">
        <v>1967</v>
      </c>
      <c r="F62" s="64">
        <v>0</v>
      </c>
      <c r="G62" s="68">
        <v>5</v>
      </c>
      <c r="H62" s="39">
        <v>2122.1999999999998</v>
      </c>
      <c r="I62" s="39">
        <v>1931.6</v>
      </c>
      <c r="J62" s="39">
        <v>1651.6</v>
      </c>
      <c r="K62" s="75">
        <v>137</v>
      </c>
      <c r="L62" s="39">
        <v>1785667</v>
      </c>
      <c r="M62" s="39">
        <v>1464246.94</v>
      </c>
      <c r="N62" s="39">
        <v>0</v>
      </c>
      <c r="O62" s="39">
        <v>321420.06</v>
      </c>
      <c r="P62" s="39">
        <f t="shared" si="18"/>
        <v>924.44967902257201</v>
      </c>
      <c r="Q62" s="39">
        <f t="shared" si="19"/>
        <v>9807</v>
      </c>
      <c r="R62" s="118">
        <f t="shared" si="20"/>
        <v>0</v>
      </c>
      <c r="S62" s="118">
        <f t="shared" si="21"/>
        <v>0</v>
      </c>
      <c r="T62" s="118">
        <f t="shared" si="22"/>
        <v>9807</v>
      </c>
      <c r="U62" s="118">
        <f t="shared" si="23"/>
        <v>0</v>
      </c>
      <c r="V62" s="118">
        <f t="shared" si="24"/>
        <v>0</v>
      </c>
    </row>
    <row r="63" spans="1:22" s="45" customFormat="1" outlineLevel="1" x14ac:dyDescent="0.3">
      <c r="A63" s="62">
        <f t="shared" si="25"/>
        <v>52</v>
      </c>
      <c r="B63" s="15" t="s">
        <v>193</v>
      </c>
      <c r="C63" s="15" t="s">
        <v>236</v>
      </c>
      <c r="D63" s="15" t="s">
        <v>271</v>
      </c>
      <c r="E63" s="62">
        <v>1952</v>
      </c>
      <c r="F63" s="64">
        <v>0</v>
      </c>
      <c r="G63" s="68">
        <v>5</v>
      </c>
      <c r="H63" s="39">
        <v>2096.9</v>
      </c>
      <c r="I63" s="39">
        <v>1905.6</v>
      </c>
      <c r="J63" s="39">
        <v>1545.6</v>
      </c>
      <c r="K63" s="75">
        <v>135</v>
      </c>
      <c r="L63" s="39">
        <v>1793229</v>
      </c>
      <c r="M63" s="39">
        <v>1470447.78</v>
      </c>
      <c r="N63" s="39">
        <v>0</v>
      </c>
      <c r="O63" s="39">
        <v>322781.21999999997</v>
      </c>
      <c r="P63" s="39">
        <f t="shared" si="18"/>
        <v>941.03117128463475</v>
      </c>
      <c r="Q63" s="39">
        <f t="shared" si="19"/>
        <v>9807</v>
      </c>
      <c r="R63" s="118">
        <f t="shared" si="20"/>
        <v>0</v>
      </c>
      <c r="S63" s="118">
        <f t="shared" si="21"/>
        <v>0</v>
      </c>
      <c r="T63" s="118">
        <f t="shared" si="22"/>
        <v>9807</v>
      </c>
      <c r="U63" s="118">
        <f t="shared" si="23"/>
        <v>0</v>
      </c>
      <c r="V63" s="118">
        <f t="shared" si="24"/>
        <v>0</v>
      </c>
    </row>
    <row r="64" spans="1:22" s="45" customFormat="1" outlineLevel="1" x14ac:dyDescent="0.3">
      <c r="A64" s="62">
        <f t="shared" si="25"/>
        <v>53</v>
      </c>
      <c r="B64" s="15" t="s">
        <v>193</v>
      </c>
      <c r="C64" s="15" t="s">
        <v>236</v>
      </c>
      <c r="D64" s="15" t="s">
        <v>272</v>
      </c>
      <c r="E64" s="62">
        <v>1970</v>
      </c>
      <c r="F64" s="64">
        <v>0</v>
      </c>
      <c r="G64" s="68">
        <v>5</v>
      </c>
      <c r="H64" s="39">
        <v>2046.8</v>
      </c>
      <c r="I64" s="39">
        <v>1774.3</v>
      </c>
      <c r="J64" s="39">
        <v>1534.3</v>
      </c>
      <c r="K64" s="75">
        <v>139</v>
      </c>
      <c r="L64" s="39">
        <v>1877903</v>
      </c>
      <c r="M64" s="39">
        <v>1539880.46</v>
      </c>
      <c r="N64" s="39">
        <v>0</v>
      </c>
      <c r="O64" s="39">
        <v>338022.54</v>
      </c>
      <c r="P64" s="39">
        <f t="shared" si="18"/>
        <v>1058.3909147269346</v>
      </c>
      <c r="Q64" s="39">
        <f t="shared" si="19"/>
        <v>9807</v>
      </c>
      <c r="R64" s="118">
        <f t="shared" si="20"/>
        <v>0</v>
      </c>
      <c r="S64" s="118">
        <f t="shared" si="21"/>
        <v>0</v>
      </c>
      <c r="T64" s="118">
        <f t="shared" si="22"/>
        <v>9807</v>
      </c>
      <c r="U64" s="118">
        <f t="shared" si="23"/>
        <v>0</v>
      </c>
      <c r="V64" s="118">
        <f t="shared" si="24"/>
        <v>0</v>
      </c>
    </row>
    <row r="65" spans="1:22" s="45" customFormat="1" outlineLevel="1" x14ac:dyDescent="0.3">
      <c r="A65" s="62">
        <f t="shared" si="25"/>
        <v>54</v>
      </c>
      <c r="B65" s="15" t="s">
        <v>193</v>
      </c>
      <c r="C65" s="15" t="s">
        <v>236</v>
      </c>
      <c r="D65" s="15" t="s">
        <v>277</v>
      </c>
      <c r="E65" s="62">
        <v>1945</v>
      </c>
      <c r="F65" s="64">
        <v>0</v>
      </c>
      <c r="G65" s="68">
        <v>2</v>
      </c>
      <c r="H65" s="39">
        <v>331</v>
      </c>
      <c r="I65" s="39">
        <v>233.3</v>
      </c>
      <c r="J65" s="39">
        <v>233.3</v>
      </c>
      <c r="K65" s="75">
        <v>15</v>
      </c>
      <c r="L65" s="39">
        <v>2041512</v>
      </c>
      <c r="M65" s="39">
        <v>1674039.84</v>
      </c>
      <c r="N65" s="39">
        <v>265396.56</v>
      </c>
      <c r="O65" s="39">
        <v>102075.6</v>
      </c>
      <c r="P65" s="39">
        <f t="shared" si="18"/>
        <v>8750.5872267466784</v>
      </c>
      <c r="Q65" s="39">
        <f t="shared" si="19"/>
        <v>16737</v>
      </c>
      <c r="R65" s="118">
        <f t="shared" si="20"/>
        <v>0</v>
      </c>
      <c r="S65" s="118">
        <f t="shared" si="21"/>
        <v>16737</v>
      </c>
      <c r="T65" s="118">
        <f t="shared" si="22"/>
        <v>0</v>
      </c>
      <c r="U65" s="118">
        <f t="shared" si="23"/>
        <v>0</v>
      </c>
      <c r="V65" s="118">
        <f t="shared" si="24"/>
        <v>0</v>
      </c>
    </row>
    <row r="66" spans="1:22" s="45" customFormat="1" outlineLevel="1" x14ac:dyDescent="0.3">
      <c r="A66" s="62">
        <f t="shared" si="25"/>
        <v>55</v>
      </c>
      <c r="B66" s="15" t="s">
        <v>193</v>
      </c>
      <c r="C66" s="15" t="s">
        <v>236</v>
      </c>
      <c r="D66" s="15" t="s">
        <v>276</v>
      </c>
      <c r="E66" s="62">
        <v>1945</v>
      </c>
      <c r="F66" s="64">
        <v>0</v>
      </c>
      <c r="G66" s="68">
        <v>2</v>
      </c>
      <c r="H66" s="39">
        <v>619.79999999999995</v>
      </c>
      <c r="I66" s="39">
        <v>377.6</v>
      </c>
      <c r="J66" s="39">
        <v>377.6</v>
      </c>
      <c r="K66" s="75">
        <v>25</v>
      </c>
      <c r="L66" s="39">
        <v>1465253</v>
      </c>
      <c r="M66" s="39">
        <v>1201507.46</v>
      </c>
      <c r="N66" s="39">
        <v>0</v>
      </c>
      <c r="O66" s="39">
        <v>263745.53999999998</v>
      </c>
      <c r="P66" s="39">
        <f t="shared" si="18"/>
        <v>3880.436970338983</v>
      </c>
      <c r="Q66" s="39">
        <f t="shared" si="19"/>
        <v>16737</v>
      </c>
      <c r="R66" s="118">
        <f t="shared" si="20"/>
        <v>0</v>
      </c>
      <c r="S66" s="118">
        <f t="shared" si="21"/>
        <v>16737</v>
      </c>
      <c r="T66" s="118">
        <f t="shared" si="22"/>
        <v>0</v>
      </c>
      <c r="U66" s="118">
        <f t="shared" si="23"/>
        <v>0</v>
      </c>
      <c r="V66" s="118">
        <f t="shared" si="24"/>
        <v>0</v>
      </c>
    </row>
    <row r="67" spans="1:22" s="45" customFormat="1" outlineLevel="1" x14ac:dyDescent="0.3">
      <c r="A67" s="62">
        <f t="shared" si="25"/>
        <v>56</v>
      </c>
      <c r="B67" s="15" t="s">
        <v>194</v>
      </c>
      <c r="C67" s="15" t="s">
        <v>237</v>
      </c>
      <c r="D67" s="15" t="s">
        <v>273</v>
      </c>
      <c r="E67" s="62">
        <v>1945</v>
      </c>
      <c r="F67" s="64">
        <v>0</v>
      </c>
      <c r="G67" s="68">
        <v>2</v>
      </c>
      <c r="H67" s="39">
        <v>209.4</v>
      </c>
      <c r="I67" s="39">
        <v>209.4</v>
      </c>
      <c r="J67" s="39">
        <v>52.2</v>
      </c>
      <c r="K67" s="75">
        <v>15</v>
      </c>
      <c r="L67" s="39">
        <v>645918</v>
      </c>
      <c r="M67" s="39">
        <v>529652.76</v>
      </c>
      <c r="N67" s="39">
        <v>83969.34</v>
      </c>
      <c r="O67" s="39">
        <v>32295.9</v>
      </c>
      <c r="P67" s="39">
        <f t="shared" si="18"/>
        <v>3084.6131805157593</v>
      </c>
      <c r="Q67" s="39">
        <f t="shared" si="19"/>
        <v>16737</v>
      </c>
      <c r="R67" s="118">
        <f t="shared" si="20"/>
        <v>0</v>
      </c>
      <c r="S67" s="118">
        <f t="shared" si="21"/>
        <v>16737</v>
      </c>
      <c r="T67" s="118">
        <f t="shared" si="22"/>
        <v>0</v>
      </c>
      <c r="U67" s="118">
        <f t="shared" si="23"/>
        <v>0</v>
      </c>
      <c r="V67" s="118">
        <f t="shared" si="24"/>
        <v>0</v>
      </c>
    </row>
    <row r="68" spans="1:22" s="45" customFormat="1" outlineLevel="1" x14ac:dyDescent="0.3">
      <c r="A68" s="62">
        <f t="shared" si="25"/>
        <v>57</v>
      </c>
      <c r="B68" s="15" t="s">
        <v>194</v>
      </c>
      <c r="C68" s="15" t="s">
        <v>237</v>
      </c>
      <c r="D68" s="15" t="s">
        <v>274</v>
      </c>
      <c r="E68" s="62">
        <v>1945</v>
      </c>
      <c r="F68" s="64">
        <v>0</v>
      </c>
      <c r="G68" s="68">
        <v>2</v>
      </c>
      <c r="H68" s="39">
        <v>156.6</v>
      </c>
      <c r="I68" s="39">
        <v>156.6</v>
      </c>
      <c r="J68" s="39">
        <v>0</v>
      </c>
      <c r="K68" s="75">
        <v>16</v>
      </c>
      <c r="L68" s="39">
        <v>1326798.6000000001</v>
      </c>
      <c r="M68" s="39">
        <v>1087974.8500000001</v>
      </c>
      <c r="N68" s="39">
        <v>172483.82</v>
      </c>
      <c r="O68" s="39">
        <v>66339.929999999993</v>
      </c>
      <c r="P68" s="39">
        <f t="shared" si="18"/>
        <v>8472.5325670498096</v>
      </c>
      <c r="Q68" s="39">
        <f t="shared" si="19"/>
        <v>16737</v>
      </c>
      <c r="R68" s="118">
        <f t="shared" si="20"/>
        <v>0</v>
      </c>
      <c r="S68" s="118">
        <f t="shared" si="21"/>
        <v>16737</v>
      </c>
      <c r="T68" s="118">
        <f t="shared" si="22"/>
        <v>0</v>
      </c>
      <c r="U68" s="118">
        <f t="shared" si="23"/>
        <v>0</v>
      </c>
      <c r="V68" s="118">
        <f t="shared" si="24"/>
        <v>0</v>
      </c>
    </row>
    <row r="69" spans="1:22" s="45" customFormat="1" outlineLevel="1" x14ac:dyDescent="0.3">
      <c r="A69" s="62">
        <f t="shared" si="25"/>
        <v>58</v>
      </c>
      <c r="B69" s="15" t="s">
        <v>194</v>
      </c>
      <c r="C69" s="15" t="s">
        <v>237</v>
      </c>
      <c r="D69" s="15" t="s">
        <v>275</v>
      </c>
      <c r="E69" s="62">
        <v>1964</v>
      </c>
      <c r="F69" s="64">
        <v>0</v>
      </c>
      <c r="G69" s="68">
        <v>2</v>
      </c>
      <c r="H69" s="39">
        <v>496.5</v>
      </c>
      <c r="I69" s="39">
        <v>398.5</v>
      </c>
      <c r="J69" s="39">
        <v>398.9</v>
      </c>
      <c r="K69" s="75">
        <v>16</v>
      </c>
      <c r="L69" s="39">
        <v>1352437.78</v>
      </c>
      <c r="M69" s="39">
        <v>1108998.98</v>
      </c>
      <c r="N69" s="39">
        <v>119014.52</v>
      </c>
      <c r="O69" s="39">
        <v>124424.28</v>
      </c>
      <c r="P69" s="39">
        <f t="shared" si="18"/>
        <v>3393.8212797992473</v>
      </c>
      <c r="Q69" s="39">
        <f t="shared" si="19"/>
        <v>16737</v>
      </c>
      <c r="R69" s="118">
        <f t="shared" si="20"/>
        <v>0</v>
      </c>
      <c r="S69" s="118">
        <f t="shared" si="21"/>
        <v>16737</v>
      </c>
      <c r="T69" s="118">
        <f t="shared" si="22"/>
        <v>0</v>
      </c>
      <c r="U69" s="118">
        <f t="shared" si="23"/>
        <v>0</v>
      </c>
      <c r="V69" s="118">
        <f t="shared" si="24"/>
        <v>0</v>
      </c>
    </row>
    <row r="70" spans="1:22" s="45" customFormat="1" outlineLevel="1" x14ac:dyDescent="0.3">
      <c r="A70" s="62">
        <f t="shared" si="25"/>
        <v>59</v>
      </c>
      <c r="B70" s="15" t="s">
        <v>512</v>
      </c>
      <c r="C70" s="15" t="s">
        <v>238</v>
      </c>
      <c r="D70" s="15" t="s">
        <v>455</v>
      </c>
      <c r="E70" s="62">
        <v>1945</v>
      </c>
      <c r="F70" s="64">
        <v>0</v>
      </c>
      <c r="G70" s="68">
        <v>2</v>
      </c>
      <c r="H70" s="39">
        <v>349.5</v>
      </c>
      <c r="I70" s="39">
        <v>349.5</v>
      </c>
      <c r="J70" s="39">
        <v>349.5</v>
      </c>
      <c r="K70" s="75">
        <v>25</v>
      </c>
      <c r="L70" s="39">
        <v>717106.55</v>
      </c>
      <c r="M70" s="39">
        <v>588027.37</v>
      </c>
      <c r="N70" s="39">
        <v>93223.85</v>
      </c>
      <c r="O70" s="39">
        <v>35855.33</v>
      </c>
      <c r="P70" s="39">
        <f t="shared" si="18"/>
        <v>2051.8070100143063</v>
      </c>
      <c r="Q70" s="39">
        <f t="shared" si="19"/>
        <v>16737</v>
      </c>
      <c r="R70" s="118">
        <f t="shared" si="20"/>
        <v>0</v>
      </c>
      <c r="S70" s="118">
        <f t="shared" si="21"/>
        <v>16737</v>
      </c>
      <c r="T70" s="118">
        <f t="shared" si="22"/>
        <v>0</v>
      </c>
      <c r="U70" s="118">
        <f t="shared" si="23"/>
        <v>0</v>
      </c>
      <c r="V70" s="118">
        <f t="shared" si="24"/>
        <v>0</v>
      </c>
    </row>
    <row r="71" spans="1:22" s="45" customFormat="1" x14ac:dyDescent="0.3">
      <c r="A71" s="62">
        <f t="shared" si="25"/>
        <v>60</v>
      </c>
      <c r="B71" s="153" t="s">
        <v>532</v>
      </c>
      <c r="C71" s="153"/>
      <c r="D71" s="153"/>
      <c r="E71" s="153"/>
      <c r="F71" s="153"/>
      <c r="G71" s="153"/>
      <c r="H71" s="74">
        <f t="shared" ref="H71:O71" si="26">SUM(H46:H70)</f>
        <v>27907.600000000002</v>
      </c>
      <c r="I71" s="74">
        <f t="shared" si="26"/>
        <v>22197.799999999996</v>
      </c>
      <c r="J71" s="74">
        <f t="shared" si="26"/>
        <v>20131.400000000001</v>
      </c>
      <c r="K71" s="76">
        <f t="shared" si="26"/>
        <v>1548</v>
      </c>
      <c r="L71" s="74">
        <f>SUM(L46:L70)</f>
        <v>53775871</v>
      </c>
      <c r="M71" s="74">
        <f t="shared" si="26"/>
        <v>44096214.219999999</v>
      </c>
      <c r="N71" s="74">
        <f t="shared" si="26"/>
        <v>6388645.8899999987</v>
      </c>
      <c r="O71" s="74">
        <f t="shared" si="26"/>
        <v>3291010.89</v>
      </c>
      <c r="P71" s="70"/>
      <c r="Q71" s="70"/>
      <c r="V71" s="45" t="s">
        <v>165</v>
      </c>
    </row>
    <row r="72" spans="1:22" s="45" customFormat="1" x14ac:dyDescent="0.3">
      <c r="A72" s="154" t="s">
        <v>166</v>
      </c>
      <c r="B72" s="154"/>
      <c r="C72" s="154"/>
      <c r="D72" s="155"/>
      <c r="E72" s="156"/>
      <c r="F72" s="156"/>
      <c r="G72" s="157"/>
      <c r="H72" s="158"/>
      <c r="I72" s="158"/>
      <c r="J72" s="158"/>
      <c r="K72" s="157"/>
      <c r="L72" s="158"/>
      <c r="M72" s="158"/>
      <c r="N72" s="158"/>
      <c r="O72" s="158"/>
      <c r="P72" s="158"/>
      <c r="Q72" s="158"/>
      <c r="V72" s="45" t="s">
        <v>165</v>
      </c>
    </row>
    <row r="73" spans="1:22" s="45" customFormat="1" outlineLevel="1" x14ac:dyDescent="0.3">
      <c r="A73" s="62">
        <f>A71+1</f>
        <v>61</v>
      </c>
      <c r="B73" s="15" t="s">
        <v>158</v>
      </c>
      <c r="C73" s="15" t="s">
        <v>81</v>
      </c>
      <c r="D73" s="15" t="s">
        <v>82</v>
      </c>
      <c r="E73" s="65">
        <v>1981</v>
      </c>
      <c r="F73" s="65">
        <v>0</v>
      </c>
      <c r="G73" s="67">
        <v>5</v>
      </c>
      <c r="H73" s="39">
        <v>3390.7</v>
      </c>
      <c r="I73" s="39">
        <v>2743.7</v>
      </c>
      <c r="J73" s="39">
        <v>2465</v>
      </c>
      <c r="K73" s="75">
        <v>137</v>
      </c>
      <c r="L73" s="39">
        <v>6912793</v>
      </c>
      <c r="M73" s="39">
        <v>4977210.96</v>
      </c>
      <c r="N73" s="39">
        <v>1589942.39</v>
      </c>
      <c r="O73" s="39">
        <v>345639.65</v>
      </c>
      <c r="P73" s="39">
        <f t="shared" ref="P73:P103" si="27">L73/I73</f>
        <v>2519.5148886540073</v>
      </c>
      <c r="Q73" s="39">
        <f t="shared" ref="Q73:Q102" si="28">SUM(R73:V73)</f>
        <v>9807</v>
      </c>
      <c r="R73" s="118">
        <f t="shared" ref="R73:R103" si="29">IF(G73=1,18174,0)</f>
        <v>0</v>
      </c>
      <c r="S73" s="118">
        <f t="shared" ref="S73:S103" si="30">IF(G73=2,16737,0)</f>
        <v>0</v>
      </c>
      <c r="T73" s="118">
        <f t="shared" ref="T73:T103" si="31">IF(OR(3=G73,G73=4,G73=5),9807,0)</f>
        <v>9807</v>
      </c>
      <c r="U73" s="118">
        <f t="shared" ref="U73:U103" si="32">IF(OR(G73=6,G73=7,G73=8,G73=9),10112,0)</f>
        <v>0</v>
      </c>
      <c r="V73" s="118">
        <f t="shared" ref="V73:V103" si="33">IF(G73&gt;=10,9919,0)</f>
        <v>0</v>
      </c>
    </row>
    <row r="74" spans="1:22" s="45" customFormat="1" outlineLevel="1" x14ac:dyDescent="0.3">
      <c r="A74" s="62">
        <f>A73+1</f>
        <v>62</v>
      </c>
      <c r="B74" s="15" t="s">
        <v>158</v>
      </c>
      <c r="C74" s="15" t="s">
        <v>81</v>
      </c>
      <c r="D74" s="15" t="s">
        <v>83</v>
      </c>
      <c r="E74" s="65">
        <v>1985</v>
      </c>
      <c r="F74" s="65">
        <v>0</v>
      </c>
      <c r="G74" s="67">
        <v>2</v>
      </c>
      <c r="H74" s="39">
        <v>872.6</v>
      </c>
      <c r="I74" s="39">
        <v>849.4</v>
      </c>
      <c r="J74" s="39">
        <v>632.4</v>
      </c>
      <c r="K74" s="75">
        <v>62</v>
      </c>
      <c r="L74" s="39">
        <v>1606646</v>
      </c>
      <c r="M74" s="39">
        <v>1156785.1200000001</v>
      </c>
      <c r="N74" s="39">
        <v>289196.28000000003</v>
      </c>
      <c r="O74" s="39">
        <v>160664.6</v>
      </c>
      <c r="P74" s="39">
        <f t="shared" si="27"/>
        <v>1891.5069460795855</v>
      </c>
      <c r="Q74" s="39">
        <f t="shared" si="28"/>
        <v>16737</v>
      </c>
      <c r="R74" s="118">
        <f t="shared" si="29"/>
        <v>0</v>
      </c>
      <c r="S74" s="118">
        <f t="shared" si="30"/>
        <v>16737</v>
      </c>
      <c r="T74" s="118">
        <f t="shared" si="31"/>
        <v>0</v>
      </c>
      <c r="U74" s="118">
        <f t="shared" si="32"/>
        <v>0</v>
      </c>
      <c r="V74" s="118">
        <f t="shared" si="33"/>
        <v>0</v>
      </c>
    </row>
    <row r="75" spans="1:22" s="45" customFormat="1" outlineLevel="1" x14ac:dyDescent="0.3">
      <c r="A75" s="62">
        <f t="shared" ref="A75:A104" si="34">A74+1</f>
        <v>63</v>
      </c>
      <c r="B75" s="15" t="s">
        <v>158</v>
      </c>
      <c r="C75" s="15" t="s">
        <v>81</v>
      </c>
      <c r="D75" s="15" t="s">
        <v>84</v>
      </c>
      <c r="E75" s="65">
        <v>1982</v>
      </c>
      <c r="F75" s="65">
        <v>0</v>
      </c>
      <c r="G75" s="67">
        <v>3</v>
      </c>
      <c r="H75" s="39">
        <v>1464.8</v>
      </c>
      <c r="I75" s="39">
        <v>876.5</v>
      </c>
      <c r="J75" s="39">
        <v>714.5</v>
      </c>
      <c r="K75" s="75">
        <v>60</v>
      </c>
      <c r="L75" s="39">
        <v>1570261</v>
      </c>
      <c r="M75" s="39">
        <v>1130587.92</v>
      </c>
      <c r="N75" s="39">
        <v>282646.98</v>
      </c>
      <c r="O75" s="39">
        <v>157026.1</v>
      </c>
      <c r="P75" s="39">
        <f t="shared" si="27"/>
        <v>1791.5128351397605</v>
      </c>
      <c r="Q75" s="39">
        <f t="shared" si="28"/>
        <v>9807</v>
      </c>
      <c r="R75" s="118">
        <f t="shared" si="29"/>
        <v>0</v>
      </c>
      <c r="S75" s="118">
        <f t="shared" si="30"/>
        <v>0</v>
      </c>
      <c r="T75" s="118">
        <f t="shared" si="31"/>
        <v>9807</v>
      </c>
      <c r="U75" s="118">
        <f t="shared" si="32"/>
        <v>0</v>
      </c>
      <c r="V75" s="118">
        <f t="shared" si="33"/>
        <v>0</v>
      </c>
    </row>
    <row r="76" spans="1:22" s="45" customFormat="1" outlineLevel="1" x14ac:dyDescent="0.3">
      <c r="A76" s="62">
        <f t="shared" si="34"/>
        <v>64</v>
      </c>
      <c r="B76" s="15" t="s">
        <v>158</v>
      </c>
      <c r="C76" s="15" t="s">
        <v>81</v>
      </c>
      <c r="D76" s="15" t="s">
        <v>85</v>
      </c>
      <c r="E76" s="65">
        <v>1945</v>
      </c>
      <c r="F76" s="65">
        <v>0</v>
      </c>
      <c r="G76" s="67">
        <v>2</v>
      </c>
      <c r="H76" s="39">
        <v>301.3</v>
      </c>
      <c r="I76" s="39">
        <v>178.1</v>
      </c>
      <c r="J76" s="39">
        <v>178.1</v>
      </c>
      <c r="K76" s="75">
        <v>10</v>
      </c>
      <c r="L76" s="39">
        <v>1296784</v>
      </c>
      <c r="M76" s="39">
        <v>933684.48</v>
      </c>
      <c r="N76" s="39">
        <v>233421.12</v>
      </c>
      <c r="O76" s="39">
        <v>129678.39999999999</v>
      </c>
      <c r="P76" s="39">
        <f t="shared" si="27"/>
        <v>7281.2128017967434</v>
      </c>
      <c r="Q76" s="39">
        <f t="shared" si="28"/>
        <v>16737</v>
      </c>
      <c r="R76" s="118">
        <f t="shared" si="29"/>
        <v>0</v>
      </c>
      <c r="S76" s="118">
        <f t="shared" si="30"/>
        <v>16737</v>
      </c>
      <c r="T76" s="118">
        <f t="shared" si="31"/>
        <v>0</v>
      </c>
      <c r="U76" s="118">
        <f t="shared" si="32"/>
        <v>0</v>
      </c>
      <c r="V76" s="118">
        <f t="shared" si="33"/>
        <v>0</v>
      </c>
    </row>
    <row r="77" spans="1:22" s="45" customFormat="1" outlineLevel="1" x14ac:dyDescent="0.3">
      <c r="A77" s="62">
        <f t="shared" si="34"/>
        <v>65</v>
      </c>
      <c r="B77" s="15" t="s">
        <v>158</v>
      </c>
      <c r="C77" s="15" t="s">
        <v>81</v>
      </c>
      <c r="D77" s="15" t="s">
        <v>86</v>
      </c>
      <c r="E77" s="65">
        <v>1945</v>
      </c>
      <c r="F77" s="65">
        <v>0</v>
      </c>
      <c r="G77" s="67">
        <v>2</v>
      </c>
      <c r="H77" s="39">
        <v>207.3</v>
      </c>
      <c r="I77" s="39">
        <v>194.6</v>
      </c>
      <c r="J77" s="39">
        <v>194.6</v>
      </c>
      <c r="K77" s="75">
        <v>13</v>
      </c>
      <c r="L77" s="39">
        <v>445319</v>
      </c>
      <c r="M77" s="39">
        <v>320629.68</v>
      </c>
      <c r="N77" s="39">
        <v>80157.42</v>
      </c>
      <c r="O77" s="39">
        <v>44531.9</v>
      </c>
      <c r="P77" s="39">
        <f t="shared" si="27"/>
        <v>2288.3812949640287</v>
      </c>
      <c r="Q77" s="39">
        <f t="shared" si="28"/>
        <v>16737</v>
      </c>
      <c r="R77" s="118">
        <f t="shared" si="29"/>
        <v>0</v>
      </c>
      <c r="S77" s="118">
        <f t="shared" si="30"/>
        <v>16737</v>
      </c>
      <c r="T77" s="118">
        <f t="shared" si="31"/>
        <v>0</v>
      </c>
      <c r="U77" s="118">
        <f t="shared" si="32"/>
        <v>0</v>
      </c>
      <c r="V77" s="118">
        <f t="shared" si="33"/>
        <v>0</v>
      </c>
    </row>
    <row r="78" spans="1:22" s="45" customFormat="1" outlineLevel="1" x14ac:dyDescent="0.3">
      <c r="A78" s="62">
        <f t="shared" si="34"/>
        <v>66</v>
      </c>
      <c r="B78" s="15" t="s">
        <v>158</v>
      </c>
      <c r="C78" s="15" t="s">
        <v>87</v>
      </c>
      <c r="D78" s="15" t="s">
        <v>88</v>
      </c>
      <c r="E78" s="65">
        <v>1971</v>
      </c>
      <c r="F78" s="65">
        <v>0</v>
      </c>
      <c r="G78" s="67">
        <v>2</v>
      </c>
      <c r="H78" s="39">
        <v>410.6</v>
      </c>
      <c r="I78" s="39">
        <v>379.9</v>
      </c>
      <c r="J78" s="39">
        <v>323.29999999999995</v>
      </c>
      <c r="K78" s="75">
        <v>19</v>
      </c>
      <c r="L78" s="39">
        <v>1647676</v>
      </c>
      <c r="M78" s="39">
        <v>1186326.72</v>
      </c>
      <c r="N78" s="39">
        <v>378965.48</v>
      </c>
      <c r="O78" s="39">
        <v>82383.8</v>
      </c>
      <c r="P78" s="39">
        <f t="shared" si="27"/>
        <v>4337.1308239010268</v>
      </c>
      <c r="Q78" s="39">
        <f t="shared" si="28"/>
        <v>16737</v>
      </c>
      <c r="R78" s="118">
        <f t="shared" si="29"/>
        <v>0</v>
      </c>
      <c r="S78" s="118">
        <f t="shared" si="30"/>
        <v>16737</v>
      </c>
      <c r="T78" s="118">
        <f t="shared" si="31"/>
        <v>0</v>
      </c>
      <c r="U78" s="118">
        <f t="shared" si="32"/>
        <v>0</v>
      </c>
      <c r="V78" s="118">
        <f t="shared" si="33"/>
        <v>0</v>
      </c>
    </row>
    <row r="79" spans="1:22" s="45" customFormat="1" outlineLevel="1" x14ac:dyDescent="0.3">
      <c r="A79" s="62">
        <f t="shared" si="34"/>
        <v>67</v>
      </c>
      <c r="B79" s="15" t="s">
        <v>158</v>
      </c>
      <c r="C79" s="15" t="s">
        <v>87</v>
      </c>
      <c r="D79" s="15" t="s">
        <v>89</v>
      </c>
      <c r="E79" s="65">
        <v>1970</v>
      </c>
      <c r="F79" s="65">
        <v>0</v>
      </c>
      <c r="G79" s="67">
        <v>2</v>
      </c>
      <c r="H79" s="39">
        <v>408.9</v>
      </c>
      <c r="I79" s="39">
        <v>379.2</v>
      </c>
      <c r="J79" s="39">
        <v>181</v>
      </c>
      <c r="K79" s="75">
        <v>16</v>
      </c>
      <c r="L79" s="39">
        <v>1665608</v>
      </c>
      <c r="M79" s="39">
        <v>1199237.76</v>
      </c>
      <c r="N79" s="39">
        <v>383089.84</v>
      </c>
      <c r="O79" s="39">
        <v>83280.399999999994</v>
      </c>
      <c r="P79" s="39">
        <f t="shared" si="27"/>
        <v>4392.4261603375526</v>
      </c>
      <c r="Q79" s="39">
        <f t="shared" si="28"/>
        <v>16737</v>
      </c>
      <c r="R79" s="118">
        <f t="shared" si="29"/>
        <v>0</v>
      </c>
      <c r="S79" s="118">
        <f t="shared" si="30"/>
        <v>16737</v>
      </c>
      <c r="T79" s="118">
        <f t="shared" si="31"/>
        <v>0</v>
      </c>
      <c r="U79" s="118">
        <f t="shared" si="32"/>
        <v>0</v>
      </c>
      <c r="V79" s="118">
        <f t="shared" si="33"/>
        <v>0</v>
      </c>
    </row>
    <row r="80" spans="1:22" s="45" customFormat="1" outlineLevel="1" x14ac:dyDescent="0.3">
      <c r="A80" s="62">
        <f t="shared" si="34"/>
        <v>68</v>
      </c>
      <c r="B80" s="15" t="s">
        <v>158</v>
      </c>
      <c r="C80" s="15" t="s">
        <v>90</v>
      </c>
      <c r="D80" s="15" t="s">
        <v>91</v>
      </c>
      <c r="E80" s="65">
        <v>1976</v>
      </c>
      <c r="F80" s="65">
        <v>0</v>
      </c>
      <c r="G80" s="67">
        <v>2</v>
      </c>
      <c r="H80" s="39">
        <v>496.3</v>
      </c>
      <c r="I80" s="39">
        <v>383.2</v>
      </c>
      <c r="J80" s="39">
        <v>383.2</v>
      </c>
      <c r="K80" s="75">
        <v>16</v>
      </c>
      <c r="L80" s="39">
        <v>2052687</v>
      </c>
      <c r="M80" s="39">
        <v>1477934.64</v>
      </c>
      <c r="N80" s="39">
        <v>472118.01</v>
      </c>
      <c r="O80" s="39">
        <v>102634.35</v>
      </c>
      <c r="P80" s="39">
        <f t="shared" si="27"/>
        <v>5356.6988517745303</v>
      </c>
      <c r="Q80" s="39">
        <f t="shared" si="28"/>
        <v>16737</v>
      </c>
      <c r="R80" s="118">
        <f t="shared" si="29"/>
        <v>0</v>
      </c>
      <c r="S80" s="118">
        <f t="shared" si="30"/>
        <v>16737</v>
      </c>
      <c r="T80" s="118">
        <f t="shared" si="31"/>
        <v>0</v>
      </c>
      <c r="U80" s="118">
        <f t="shared" si="32"/>
        <v>0</v>
      </c>
      <c r="V80" s="118">
        <f t="shared" si="33"/>
        <v>0</v>
      </c>
    </row>
    <row r="81" spans="1:22" s="45" customFormat="1" outlineLevel="1" x14ac:dyDescent="0.3">
      <c r="A81" s="62">
        <f t="shared" si="34"/>
        <v>69</v>
      </c>
      <c r="B81" s="15" t="s">
        <v>158</v>
      </c>
      <c r="C81" s="15" t="s">
        <v>90</v>
      </c>
      <c r="D81" s="15" t="s">
        <v>92</v>
      </c>
      <c r="E81" s="65">
        <v>1976</v>
      </c>
      <c r="F81" s="65">
        <v>0</v>
      </c>
      <c r="G81" s="67">
        <v>2</v>
      </c>
      <c r="H81" s="39">
        <v>532.79999999999995</v>
      </c>
      <c r="I81" s="39">
        <v>378.5</v>
      </c>
      <c r="J81" s="39">
        <v>336.6</v>
      </c>
      <c r="K81" s="75">
        <v>25</v>
      </c>
      <c r="L81" s="39">
        <v>2083964</v>
      </c>
      <c r="M81" s="39">
        <v>1500454.08</v>
      </c>
      <c r="N81" s="39">
        <v>479311.72</v>
      </c>
      <c r="O81" s="39">
        <v>104198.2</v>
      </c>
      <c r="P81" s="39">
        <f t="shared" si="27"/>
        <v>5505.849405548217</v>
      </c>
      <c r="Q81" s="39">
        <f t="shared" si="28"/>
        <v>16737</v>
      </c>
      <c r="R81" s="118">
        <f t="shared" si="29"/>
        <v>0</v>
      </c>
      <c r="S81" s="118">
        <f t="shared" si="30"/>
        <v>16737</v>
      </c>
      <c r="T81" s="118">
        <f t="shared" si="31"/>
        <v>0</v>
      </c>
      <c r="U81" s="118">
        <f t="shared" si="32"/>
        <v>0</v>
      </c>
      <c r="V81" s="118">
        <f t="shared" si="33"/>
        <v>0</v>
      </c>
    </row>
    <row r="82" spans="1:22" s="45" customFormat="1" outlineLevel="1" x14ac:dyDescent="0.3">
      <c r="A82" s="62">
        <f t="shared" si="34"/>
        <v>70</v>
      </c>
      <c r="B82" s="15" t="s">
        <v>158</v>
      </c>
      <c r="C82" s="15" t="s">
        <v>90</v>
      </c>
      <c r="D82" s="15" t="s">
        <v>93</v>
      </c>
      <c r="E82" s="65">
        <v>1976</v>
      </c>
      <c r="F82" s="65">
        <v>0</v>
      </c>
      <c r="G82" s="67">
        <v>2</v>
      </c>
      <c r="H82" s="39">
        <v>539.9</v>
      </c>
      <c r="I82" s="39">
        <v>411.9</v>
      </c>
      <c r="J82" s="39">
        <v>368.5</v>
      </c>
      <c r="K82" s="75">
        <v>16</v>
      </c>
      <c r="L82" s="39">
        <v>2079688</v>
      </c>
      <c r="M82" s="39">
        <v>1497375.36</v>
      </c>
      <c r="N82" s="39">
        <v>478328.24</v>
      </c>
      <c r="O82" s="39">
        <v>103984.4</v>
      </c>
      <c r="P82" s="39">
        <f t="shared" si="27"/>
        <v>5049.0118960912841</v>
      </c>
      <c r="Q82" s="39">
        <f t="shared" si="28"/>
        <v>16737</v>
      </c>
      <c r="R82" s="118">
        <f t="shared" si="29"/>
        <v>0</v>
      </c>
      <c r="S82" s="118">
        <f t="shared" si="30"/>
        <v>16737</v>
      </c>
      <c r="T82" s="118">
        <f t="shared" si="31"/>
        <v>0</v>
      </c>
      <c r="U82" s="118">
        <f t="shared" si="32"/>
        <v>0</v>
      </c>
      <c r="V82" s="118">
        <f t="shared" si="33"/>
        <v>0</v>
      </c>
    </row>
    <row r="83" spans="1:22" s="45" customFormat="1" outlineLevel="1" x14ac:dyDescent="0.3">
      <c r="A83" s="62">
        <f t="shared" si="34"/>
        <v>71</v>
      </c>
      <c r="B83" s="15" t="s">
        <v>158</v>
      </c>
      <c r="C83" s="15" t="s">
        <v>90</v>
      </c>
      <c r="D83" s="15" t="s">
        <v>94</v>
      </c>
      <c r="E83" s="65">
        <v>1976</v>
      </c>
      <c r="F83" s="65">
        <v>0</v>
      </c>
      <c r="G83" s="67">
        <v>2</v>
      </c>
      <c r="H83" s="39">
        <v>536.1</v>
      </c>
      <c r="I83" s="39">
        <v>379.9</v>
      </c>
      <c r="J83" s="39">
        <v>266.59999999999997</v>
      </c>
      <c r="K83" s="75">
        <v>27</v>
      </c>
      <c r="L83" s="39">
        <v>2052731</v>
      </c>
      <c r="M83" s="39">
        <v>1477966.32</v>
      </c>
      <c r="N83" s="39">
        <v>472128.13</v>
      </c>
      <c r="O83" s="39">
        <v>102636.55</v>
      </c>
      <c r="P83" s="39">
        <f t="shared" si="27"/>
        <v>5403.3456172677024</v>
      </c>
      <c r="Q83" s="39">
        <f t="shared" si="28"/>
        <v>16737</v>
      </c>
      <c r="R83" s="118">
        <f t="shared" si="29"/>
        <v>0</v>
      </c>
      <c r="S83" s="118">
        <f t="shared" si="30"/>
        <v>16737</v>
      </c>
      <c r="T83" s="118">
        <f t="shared" si="31"/>
        <v>0</v>
      </c>
      <c r="U83" s="118">
        <f t="shared" si="32"/>
        <v>0</v>
      </c>
      <c r="V83" s="118">
        <f t="shared" si="33"/>
        <v>0</v>
      </c>
    </row>
    <row r="84" spans="1:22" s="45" customFormat="1" outlineLevel="1" x14ac:dyDescent="0.3">
      <c r="A84" s="62">
        <f t="shared" si="34"/>
        <v>72</v>
      </c>
      <c r="B84" s="15" t="s">
        <v>158</v>
      </c>
      <c r="C84" s="15" t="s">
        <v>95</v>
      </c>
      <c r="D84" s="15" t="s">
        <v>96</v>
      </c>
      <c r="E84" s="65">
        <v>1945</v>
      </c>
      <c r="F84" s="65">
        <v>0</v>
      </c>
      <c r="G84" s="67">
        <v>2</v>
      </c>
      <c r="H84" s="39">
        <v>264.60000000000002</v>
      </c>
      <c r="I84" s="39">
        <v>240.7</v>
      </c>
      <c r="J84" s="39">
        <v>40.699999999999989</v>
      </c>
      <c r="K84" s="75">
        <v>15</v>
      </c>
      <c r="L84" s="39">
        <v>1643939</v>
      </c>
      <c r="M84" s="39">
        <v>1183636.08</v>
      </c>
      <c r="N84" s="39">
        <v>378105.97</v>
      </c>
      <c r="O84" s="39">
        <v>82196.95</v>
      </c>
      <c r="P84" s="39">
        <f t="shared" si="27"/>
        <v>6829.8255089322811</v>
      </c>
      <c r="Q84" s="39">
        <f t="shared" si="28"/>
        <v>16737</v>
      </c>
      <c r="R84" s="118">
        <f t="shared" si="29"/>
        <v>0</v>
      </c>
      <c r="S84" s="118">
        <f t="shared" si="30"/>
        <v>16737</v>
      </c>
      <c r="T84" s="118">
        <f t="shared" si="31"/>
        <v>0</v>
      </c>
      <c r="U84" s="118">
        <f t="shared" si="32"/>
        <v>0</v>
      </c>
      <c r="V84" s="118">
        <f t="shared" si="33"/>
        <v>0</v>
      </c>
    </row>
    <row r="85" spans="1:22" s="45" customFormat="1" outlineLevel="1" x14ac:dyDescent="0.3">
      <c r="A85" s="62">
        <f t="shared" si="34"/>
        <v>73</v>
      </c>
      <c r="B85" s="15" t="s">
        <v>158</v>
      </c>
      <c r="C85" s="15" t="s">
        <v>95</v>
      </c>
      <c r="D85" s="15" t="s">
        <v>97</v>
      </c>
      <c r="E85" s="65">
        <v>1945</v>
      </c>
      <c r="F85" s="65">
        <v>0</v>
      </c>
      <c r="G85" s="67">
        <v>3</v>
      </c>
      <c r="H85" s="39">
        <v>208.8</v>
      </c>
      <c r="I85" s="39">
        <v>114.6</v>
      </c>
      <c r="J85" s="39">
        <v>0</v>
      </c>
      <c r="K85" s="75">
        <v>8</v>
      </c>
      <c r="L85" s="39">
        <v>1048596</v>
      </c>
      <c r="M85" s="39">
        <v>754989.12</v>
      </c>
      <c r="N85" s="39">
        <v>241177.08</v>
      </c>
      <c r="O85" s="39">
        <v>52429.8</v>
      </c>
      <c r="P85" s="39">
        <f t="shared" si="27"/>
        <v>9150.0523560209422</v>
      </c>
      <c r="Q85" s="39">
        <f t="shared" si="28"/>
        <v>9807</v>
      </c>
      <c r="R85" s="118">
        <f t="shared" si="29"/>
        <v>0</v>
      </c>
      <c r="S85" s="118">
        <f t="shared" si="30"/>
        <v>0</v>
      </c>
      <c r="T85" s="118">
        <f t="shared" si="31"/>
        <v>9807</v>
      </c>
      <c r="U85" s="118">
        <f t="shared" si="32"/>
        <v>0</v>
      </c>
      <c r="V85" s="118">
        <f t="shared" si="33"/>
        <v>0</v>
      </c>
    </row>
    <row r="86" spans="1:22" s="45" customFormat="1" outlineLevel="1" x14ac:dyDescent="0.3">
      <c r="A86" s="62">
        <f t="shared" si="34"/>
        <v>74</v>
      </c>
      <c r="B86" s="15" t="s">
        <v>158</v>
      </c>
      <c r="C86" s="15" t="s">
        <v>98</v>
      </c>
      <c r="D86" s="15" t="s">
        <v>99</v>
      </c>
      <c r="E86" s="65">
        <v>1945</v>
      </c>
      <c r="F86" s="65">
        <v>0</v>
      </c>
      <c r="G86" s="67">
        <v>2</v>
      </c>
      <c r="H86" s="39">
        <v>351.6</v>
      </c>
      <c r="I86" s="39">
        <v>347.6</v>
      </c>
      <c r="J86" s="39">
        <v>150.1</v>
      </c>
      <c r="K86" s="75">
        <v>12</v>
      </c>
      <c r="L86" s="39">
        <v>837914</v>
      </c>
      <c r="M86" s="39">
        <v>603298.07999999996</v>
      </c>
      <c r="N86" s="39">
        <v>192720.22</v>
      </c>
      <c r="O86" s="39">
        <v>41895.699999999997</v>
      </c>
      <c r="P86" s="39">
        <f t="shared" si="27"/>
        <v>2410.5696202531644</v>
      </c>
      <c r="Q86" s="39">
        <f t="shared" si="28"/>
        <v>16737</v>
      </c>
      <c r="R86" s="118">
        <f t="shared" si="29"/>
        <v>0</v>
      </c>
      <c r="S86" s="118">
        <f t="shared" si="30"/>
        <v>16737</v>
      </c>
      <c r="T86" s="118">
        <f t="shared" si="31"/>
        <v>0</v>
      </c>
      <c r="U86" s="118">
        <f t="shared" si="32"/>
        <v>0</v>
      </c>
      <c r="V86" s="118">
        <f t="shared" si="33"/>
        <v>0</v>
      </c>
    </row>
    <row r="87" spans="1:22" s="45" customFormat="1" outlineLevel="1" x14ac:dyDescent="0.3">
      <c r="A87" s="62">
        <f t="shared" si="34"/>
        <v>75</v>
      </c>
      <c r="B87" s="15" t="s">
        <v>158</v>
      </c>
      <c r="C87" s="15" t="s">
        <v>100</v>
      </c>
      <c r="D87" s="15" t="s">
        <v>101</v>
      </c>
      <c r="E87" s="65">
        <v>1945</v>
      </c>
      <c r="F87" s="65">
        <v>0</v>
      </c>
      <c r="G87" s="67">
        <v>2</v>
      </c>
      <c r="H87" s="39">
        <v>670.1</v>
      </c>
      <c r="I87" s="39">
        <v>417.4</v>
      </c>
      <c r="J87" s="39">
        <v>303.79999999999995</v>
      </c>
      <c r="K87" s="75">
        <v>25</v>
      </c>
      <c r="L87" s="39">
        <v>1213638</v>
      </c>
      <c r="M87" s="39">
        <v>873819.36</v>
      </c>
      <c r="N87" s="39">
        <v>279136.74</v>
      </c>
      <c r="O87" s="39">
        <v>60681.9</v>
      </c>
      <c r="P87" s="39">
        <f t="shared" si="27"/>
        <v>2907.6137997125061</v>
      </c>
      <c r="Q87" s="39">
        <f t="shared" si="28"/>
        <v>16737</v>
      </c>
      <c r="R87" s="118">
        <f t="shared" si="29"/>
        <v>0</v>
      </c>
      <c r="S87" s="118">
        <f t="shared" si="30"/>
        <v>16737</v>
      </c>
      <c r="T87" s="118">
        <f t="shared" si="31"/>
        <v>0</v>
      </c>
      <c r="U87" s="118">
        <f t="shared" si="32"/>
        <v>0</v>
      </c>
      <c r="V87" s="118">
        <f t="shared" si="33"/>
        <v>0</v>
      </c>
    </row>
    <row r="88" spans="1:22" s="45" customFormat="1" outlineLevel="1" x14ac:dyDescent="0.3">
      <c r="A88" s="62">
        <f t="shared" si="34"/>
        <v>76</v>
      </c>
      <c r="B88" s="15" t="s">
        <v>158</v>
      </c>
      <c r="C88" s="15" t="s">
        <v>100</v>
      </c>
      <c r="D88" s="15" t="s">
        <v>102</v>
      </c>
      <c r="E88" s="65">
        <v>1974</v>
      </c>
      <c r="F88" s="65">
        <v>0</v>
      </c>
      <c r="G88" s="67">
        <v>2</v>
      </c>
      <c r="H88" s="39">
        <v>594.1</v>
      </c>
      <c r="I88" s="39">
        <v>374.6</v>
      </c>
      <c r="J88" s="39">
        <v>203.40000000000003</v>
      </c>
      <c r="K88" s="75">
        <v>17</v>
      </c>
      <c r="L88" s="39">
        <v>813056</v>
      </c>
      <c r="M88" s="39">
        <v>585400.31999999995</v>
      </c>
      <c r="N88" s="39">
        <v>187002.88</v>
      </c>
      <c r="O88" s="39">
        <v>40652.800000000003</v>
      </c>
      <c r="P88" s="39">
        <f t="shared" si="27"/>
        <v>2170.4644954618257</v>
      </c>
      <c r="Q88" s="39">
        <f t="shared" si="28"/>
        <v>16737</v>
      </c>
      <c r="R88" s="118">
        <f t="shared" si="29"/>
        <v>0</v>
      </c>
      <c r="S88" s="118">
        <f t="shared" si="30"/>
        <v>16737</v>
      </c>
      <c r="T88" s="118">
        <f t="shared" si="31"/>
        <v>0</v>
      </c>
      <c r="U88" s="118">
        <f t="shared" si="32"/>
        <v>0</v>
      </c>
      <c r="V88" s="118">
        <f t="shared" si="33"/>
        <v>0</v>
      </c>
    </row>
    <row r="89" spans="1:22" s="45" customFormat="1" outlineLevel="1" x14ac:dyDescent="0.3">
      <c r="A89" s="62">
        <f t="shared" si="34"/>
        <v>77</v>
      </c>
      <c r="B89" s="15" t="s">
        <v>158</v>
      </c>
      <c r="C89" s="15" t="s">
        <v>100</v>
      </c>
      <c r="D89" s="15" t="s">
        <v>103</v>
      </c>
      <c r="E89" s="65">
        <v>1974</v>
      </c>
      <c r="F89" s="65">
        <v>0</v>
      </c>
      <c r="G89" s="67">
        <v>2</v>
      </c>
      <c r="H89" s="39">
        <v>592.79999999999995</v>
      </c>
      <c r="I89" s="39">
        <v>373.5</v>
      </c>
      <c r="J89" s="39">
        <v>134.5</v>
      </c>
      <c r="K89" s="75">
        <v>20</v>
      </c>
      <c r="L89" s="39">
        <v>814366</v>
      </c>
      <c r="M89" s="39">
        <v>586343.52</v>
      </c>
      <c r="N89" s="39">
        <v>187304.18</v>
      </c>
      <c r="O89" s="39">
        <v>40718.300000000003</v>
      </c>
      <c r="P89" s="39">
        <f t="shared" si="27"/>
        <v>2180.3641231593037</v>
      </c>
      <c r="Q89" s="39">
        <f t="shared" si="28"/>
        <v>16737</v>
      </c>
      <c r="R89" s="118">
        <f t="shared" si="29"/>
        <v>0</v>
      </c>
      <c r="S89" s="118">
        <f t="shared" si="30"/>
        <v>16737</v>
      </c>
      <c r="T89" s="118">
        <f t="shared" si="31"/>
        <v>0</v>
      </c>
      <c r="U89" s="118">
        <f t="shared" si="32"/>
        <v>0</v>
      </c>
      <c r="V89" s="118">
        <f t="shared" si="33"/>
        <v>0</v>
      </c>
    </row>
    <row r="90" spans="1:22" s="45" customFormat="1" outlineLevel="1" x14ac:dyDescent="0.3">
      <c r="A90" s="62">
        <f t="shared" si="34"/>
        <v>78</v>
      </c>
      <c r="B90" s="15" t="s">
        <v>158</v>
      </c>
      <c r="C90" s="15" t="s">
        <v>100</v>
      </c>
      <c r="D90" s="15" t="s">
        <v>104</v>
      </c>
      <c r="E90" s="65">
        <v>1974</v>
      </c>
      <c r="F90" s="65">
        <v>0</v>
      </c>
      <c r="G90" s="67">
        <v>2</v>
      </c>
      <c r="H90" s="39">
        <v>598.5</v>
      </c>
      <c r="I90" s="39">
        <v>379</v>
      </c>
      <c r="J90" s="39">
        <v>292</v>
      </c>
      <c r="K90" s="75">
        <v>18</v>
      </c>
      <c r="L90" s="39">
        <v>782384</v>
      </c>
      <c r="M90" s="39">
        <v>563316.47999999998</v>
      </c>
      <c r="N90" s="39">
        <v>179948.32</v>
      </c>
      <c r="O90" s="39">
        <v>39119.199999999997</v>
      </c>
      <c r="P90" s="39">
        <f t="shared" si="27"/>
        <v>2064.3377308707122</v>
      </c>
      <c r="Q90" s="39">
        <f t="shared" si="28"/>
        <v>16737</v>
      </c>
      <c r="R90" s="118">
        <f t="shared" si="29"/>
        <v>0</v>
      </c>
      <c r="S90" s="118">
        <f t="shared" si="30"/>
        <v>16737</v>
      </c>
      <c r="T90" s="118">
        <f t="shared" si="31"/>
        <v>0</v>
      </c>
      <c r="U90" s="118">
        <f t="shared" si="32"/>
        <v>0</v>
      </c>
      <c r="V90" s="118">
        <f t="shared" si="33"/>
        <v>0</v>
      </c>
    </row>
    <row r="91" spans="1:22" s="45" customFormat="1" outlineLevel="1" x14ac:dyDescent="0.3">
      <c r="A91" s="62">
        <f t="shared" si="34"/>
        <v>79</v>
      </c>
      <c r="B91" s="15" t="s">
        <v>158</v>
      </c>
      <c r="C91" s="15" t="s">
        <v>105</v>
      </c>
      <c r="D91" s="15" t="s">
        <v>106</v>
      </c>
      <c r="E91" s="65">
        <v>1971</v>
      </c>
      <c r="F91" s="65">
        <v>0</v>
      </c>
      <c r="G91" s="67">
        <v>2</v>
      </c>
      <c r="H91" s="39">
        <v>868.1</v>
      </c>
      <c r="I91" s="39">
        <v>529.6</v>
      </c>
      <c r="J91" s="39">
        <v>483.8</v>
      </c>
      <c r="K91" s="75">
        <v>34</v>
      </c>
      <c r="L91" s="39">
        <v>1601709</v>
      </c>
      <c r="M91" s="39">
        <v>1153230.48</v>
      </c>
      <c r="N91" s="39">
        <v>368393.07</v>
      </c>
      <c r="O91" s="39">
        <v>80085.45</v>
      </c>
      <c r="P91" s="39">
        <f t="shared" si="27"/>
        <v>3024.375</v>
      </c>
      <c r="Q91" s="39">
        <f t="shared" si="28"/>
        <v>16737</v>
      </c>
      <c r="R91" s="118">
        <f t="shared" si="29"/>
        <v>0</v>
      </c>
      <c r="S91" s="118">
        <f t="shared" si="30"/>
        <v>16737</v>
      </c>
      <c r="T91" s="118">
        <f t="shared" si="31"/>
        <v>0</v>
      </c>
      <c r="U91" s="118">
        <f t="shared" si="32"/>
        <v>0</v>
      </c>
      <c r="V91" s="118">
        <f t="shared" si="33"/>
        <v>0</v>
      </c>
    </row>
    <row r="92" spans="1:22" s="45" customFormat="1" outlineLevel="1" x14ac:dyDescent="0.3">
      <c r="A92" s="62">
        <f t="shared" si="34"/>
        <v>80</v>
      </c>
      <c r="B92" s="15" t="s">
        <v>158</v>
      </c>
      <c r="C92" s="15" t="s">
        <v>105</v>
      </c>
      <c r="D92" s="15" t="s">
        <v>107</v>
      </c>
      <c r="E92" s="65">
        <v>1945</v>
      </c>
      <c r="F92" s="65">
        <v>0</v>
      </c>
      <c r="G92" s="67">
        <v>2</v>
      </c>
      <c r="H92" s="39">
        <v>390</v>
      </c>
      <c r="I92" s="39">
        <v>367.6</v>
      </c>
      <c r="J92" s="39">
        <v>193.50000000000003</v>
      </c>
      <c r="K92" s="75">
        <v>26</v>
      </c>
      <c r="L92" s="39">
        <v>2539322</v>
      </c>
      <c r="M92" s="39">
        <v>1828311.84</v>
      </c>
      <c r="N92" s="39">
        <v>584044.06000000006</v>
      </c>
      <c r="O92" s="39">
        <v>126966.1</v>
      </c>
      <c r="P92" s="39">
        <f t="shared" si="27"/>
        <v>6907.8400435255708</v>
      </c>
      <c r="Q92" s="39">
        <f t="shared" si="28"/>
        <v>16737</v>
      </c>
      <c r="R92" s="118">
        <f t="shared" si="29"/>
        <v>0</v>
      </c>
      <c r="S92" s="118">
        <f t="shared" si="30"/>
        <v>16737</v>
      </c>
      <c r="T92" s="118">
        <f t="shared" si="31"/>
        <v>0</v>
      </c>
      <c r="U92" s="118">
        <f t="shared" si="32"/>
        <v>0</v>
      </c>
      <c r="V92" s="118">
        <f t="shared" si="33"/>
        <v>0</v>
      </c>
    </row>
    <row r="93" spans="1:22" s="45" customFormat="1" outlineLevel="1" x14ac:dyDescent="0.3">
      <c r="A93" s="62">
        <f t="shared" si="34"/>
        <v>81</v>
      </c>
      <c r="B93" s="15" t="s">
        <v>158</v>
      </c>
      <c r="C93" s="15" t="s">
        <v>105</v>
      </c>
      <c r="D93" s="15" t="s">
        <v>108</v>
      </c>
      <c r="E93" s="65">
        <v>1945</v>
      </c>
      <c r="F93" s="65">
        <v>0</v>
      </c>
      <c r="G93" s="67">
        <v>3</v>
      </c>
      <c r="H93" s="39">
        <v>954.3</v>
      </c>
      <c r="I93" s="39">
        <v>562</v>
      </c>
      <c r="J93" s="39">
        <v>299.3</v>
      </c>
      <c r="K93" s="75">
        <v>20</v>
      </c>
      <c r="L93" s="39">
        <v>3402571</v>
      </c>
      <c r="M93" s="39">
        <v>2449851.12</v>
      </c>
      <c r="N93" s="39">
        <v>782591.33</v>
      </c>
      <c r="O93" s="39">
        <v>170128.55</v>
      </c>
      <c r="P93" s="39">
        <f t="shared" si="27"/>
        <v>6054.3967971530246</v>
      </c>
      <c r="Q93" s="39">
        <f t="shared" si="28"/>
        <v>9807</v>
      </c>
      <c r="R93" s="118">
        <f t="shared" si="29"/>
        <v>0</v>
      </c>
      <c r="S93" s="118">
        <f t="shared" si="30"/>
        <v>0</v>
      </c>
      <c r="T93" s="118">
        <f t="shared" si="31"/>
        <v>9807</v>
      </c>
      <c r="U93" s="118">
        <f t="shared" si="32"/>
        <v>0</v>
      </c>
      <c r="V93" s="118">
        <f t="shared" si="33"/>
        <v>0</v>
      </c>
    </row>
    <row r="94" spans="1:22" s="45" customFormat="1" outlineLevel="1" x14ac:dyDescent="0.3">
      <c r="A94" s="62">
        <f t="shared" si="34"/>
        <v>82</v>
      </c>
      <c r="B94" s="15" t="s">
        <v>158</v>
      </c>
      <c r="C94" s="15" t="s">
        <v>109</v>
      </c>
      <c r="D94" s="15" t="s">
        <v>231</v>
      </c>
      <c r="E94" s="65">
        <v>1977</v>
      </c>
      <c r="F94" s="65">
        <v>0</v>
      </c>
      <c r="G94" s="67">
        <v>3</v>
      </c>
      <c r="H94" s="39">
        <v>1189</v>
      </c>
      <c r="I94" s="39">
        <v>701.4</v>
      </c>
      <c r="J94" s="39">
        <v>527.09999999999991</v>
      </c>
      <c r="K94" s="75">
        <v>39</v>
      </c>
      <c r="L94" s="39">
        <v>2724140</v>
      </c>
      <c r="M94" s="39">
        <v>1961380.8</v>
      </c>
      <c r="N94" s="39">
        <v>626552.19999999995</v>
      </c>
      <c r="O94" s="39">
        <v>136207</v>
      </c>
      <c r="P94" s="39">
        <f t="shared" si="27"/>
        <v>3883.8608497291134</v>
      </c>
      <c r="Q94" s="39">
        <f t="shared" si="28"/>
        <v>9807</v>
      </c>
      <c r="R94" s="118">
        <f t="shared" si="29"/>
        <v>0</v>
      </c>
      <c r="S94" s="118">
        <f t="shared" si="30"/>
        <v>0</v>
      </c>
      <c r="T94" s="118">
        <f t="shared" si="31"/>
        <v>9807</v>
      </c>
      <c r="U94" s="118">
        <f t="shared" si="32"/>
        <v>0</v>
      </c>
      <c r="V94" s="118">
        <f t="shared" si="33"/>
        <v>0</v>
      </c>
    </row>
    <row r="95" spans="1:22" s="45" customFormat="1" outlineLevel="1" x14ac:dyDescent="0.3">
      <c r="A95" s="62">
        <f t="shared" si="34"/>
        <v>83</v>
      </c>
      <c r="B95" s="15" t="s">
        <v>158</v>
      </c>
      <c r="C95" s="15" t="s">
        <v>109</v>
      </c>
      <c r="D95" s="15" t="s">
        <v>232</v>
      </c>
      <c r="E95" s="65">
        <v>1977</v>
      </c>
      <c r="F95" s="65">
        <v>0</v>
      </c>
      <c r="G95" s="67">
        <v>3</v>
      </c>
      <c r="H95" s="39">
        <v>1183.9000000000001</v>
      </c>
      <c r="I95" s="39">
        <v>704</v>
      </c>
      <c r="J95" s="39">
        <v>529.70000000000005</v>
      </c>
      <c r="K95" s="75">
        <v>40</v>
      </c>
      <c r="L95" s="39">
        <v>2555811</v>
      </c>
      <c r="M95" s="39">
        <v>1840183.92</v>
      </c>
      <c r="N95" s="39">
        <v>587836.53</v>
      </c>
      <c r="O95" s="39">
        <v>127790.55</v>
      </c>
      <c r="P95" s="39">
        <f t="shared" si="27"/>
        <v>3630.4133522727275</v>
      </c>
      <c r="Q95" s="39">
        <f t="shared" si="28"/>
        <v>9807</v>
      </c>
      <c r="R95" s="118">
        <f t="shared" si="29"/>
        <v>0</v>
      </c>
      <c r="S95" s="118">
        <f t="shared" si="30"/>
        <v>0</v>
      </c>
      <c r="T95" s="118">
        <f t="shared" si="31"/>
        <v>9807</v>
      </c>
      <c r="U95" s="118">
        <f t="shared" si="32"/>
        <v>0</v>
      </c>
      <c r="V95" s="118">
        <f t="shared" si="33"/>
        <v>0</v>
      </c>
    </row>
    <row r="96" spans="1:22" s="45" customFormat="1" outlineLevel="1" x14ac:dyDescent="0.3">
      <c r="A96" s="62">
        <f t="shared" si="34"/>
        <v>84</v>
      </c>
      <c r="B96" s="15" t="s">
        <v>158</v>
      </c>
      <c r="C96" s="15" t="s">
        <v>109</v>
      </c>
      <c r="D96" s="15" t="s">
        <v>233</v>
      </c>
      <c r="E96" s="65">
        <v>1977</v>
      </c>
      <c r="F96" s="65">
        <v>0</v>
      </c>
      <c r="G96" s="67">
        <v>3</v>
      </c>
      <c r="H96" s="39">
        <v>1183.2</v>
      </c>
      <c r="I96" s="39">
        <v>700.1</v>
      </c>
      <c r="J96" s="39">
        <v>626.4</v>
      </c>
      <c r="K96" s="75">
        <v>32</v>
      </c>
      <c r="L96" s="39">
        <v>2573134</v>
      </c>
      <c r="M96" s="39">
        <v>1852656.48</v>
      </c>
      <c r="N96" s="39">
        <v>591820.81999999995</v>
      </c>
      <c r="O96" s="39">
        <v>128656.7</v>
      </c>
      <c r="P96" s="39">
        <f t="shared" si="27"/>
        <v>3675.3806599057275</v>
      </c>
      <c r="Q96" s="39">
        <f t="shared" si="28"/>
        <v>9807</v>
      </c>
      <c r="R96" s="118">
        <f t="shared" si="29"/>
        <v>0</v>
      </c>
      <c r="S96" s="118">
        <f t="shared" si="30"/>
        <v>0</v>
      </c>
      <c r="T96" s="118">
        <f t="shared" si="31"/>
        <v>9807</v>
      </c>
      <c r="U96" s="118">
        <f t="shared" si="32"/>
        <v>0</v>
      </c>
      <c r="V96" s="118">
        <f t="shared" si="33"/>
        <v>0</v>
      </c>
    </row>
    <row r="97" spans="1:22" s="45" customFormat="1" outlineLevel="1" x14ac:dyDescent="0.3">
      <c r="A97" s="62">
        <f t="shared" si="34"/>
        <v>85</v>
      </c>
      <c r="B97" s="15" t="s">
        <v>158</v>
      </c>
      <c r="C97" s="15" t="s">
        <v>110</v>
      </c>
      <c r="D97" s="15" t="s">
        <v>111</v>
      </c>
      <c r="E97" s="65">
        <v>1956</v>
      </c>
      <c r="F97" s="65">
        <v>0</v>
      </c>
      <c r="G97" s="67">
        <v>2</v>
      </c>
      <c r="H97" s="39">
        <v>438.1</v>
      </c>
      <c r="I97" s="39">
        <v>393</v>
      </c>
      <c r="J97" s="39">
        <v>338.4</v>
      </c>
      <c r="K97" s="75">
        <v>18</v>
      </c>
      <c r="L97" s="39">
        <v>911075</v>
      </c>
      <c r="M97" s="39">
        <v>655974</v>
      </c>
      <c r="N97" s="39">
        <v>209547.25</v>
      </c>
      <c r="O97" s="39">
        <v>45553.75</v>
      </c>
      <c r="P97" s="39">
        <f t="shared" si="27"/>
        <v>2318.2569974554708</v>
      </c>
      <c r="Q97" s="39">
        <f t="shared" si="28"/>
        <v>16737</v>
      </c>
      <c r="R97" s="118">
        <f t="shared" si="29"/>
        <v>0</v>
      </c>
      <c r="S97" s="118">
        <f t="shared" si="30"/>
        <v>16737</v>
      </c>
      <c r="T97" s="118">
        <f t="shared" si="31"/>
        <v>0</v>
      </c>
      <c r="U97" s="118">
        <f t="shared" si="32"/>
        <v>0</v>
      </c>
      <c r="V97" s="118">
        <f t="shared" si="33"/>
        <v>0</v>
      </c>
    </row>
    <row r="98" spans="1:22" s="45" customFormat="1" outlineLevel="1" x14ac:dyDescent="0.3">
      <c r="A98" s="62">
        <f t="shared" si="34"/>
        <v>86</v>
      </c>
      <c r="B98" s="15" t="s">
        <v>158</v>
      </c>
      <c r="C98" s="15" t="s">
        <v>110</v>
      </c>
      <c r="D98" s="15" t="s">
        <v>112</v>
      </c>
      <c r="E98" s="65">
        <v>1953</v>
      </c>
      <c r="F98" s="65">
        <v>0</v>
      </c>
      <c r="G98" s="67">
        <v>2</v>
      </c>
      <c r="H98" s="39">
        <v>928.3</v>
      </c>
      <c r="I98" s="39">
        <v>850.7</v>
      </c>
      <c r="J98" s="39">
        <v>697.4</v>
      </c>
      <c r="K98" s="75">
        <v>31</v>
      </c>
      <c r="L98" s="39">
        <v>1535126</v>
      </c>
      <c r="M98" s="39">
        <v>1105290.72</v>
      </c>
      <c r="N98" s="39">
        <v>353078.98</v>
      </c>
      <c r="O98" s="39">
        <v>76756.3</v>
      </c>
      <c r="P98" s="39">
        <f t="shared" si="27"/>
        <v>1804.5444927706594</v>
      </c>
      <c r="Q98" s="39">
        <f t="shared" si="28"/>
        <v>16737</v>
      </c>
      <c r="R98" s="118">
        <f t="shared" si="29"/>
        <v>0</v>
      </c>
      <c r="S98" s="118">
        <f t="shared" si="30"/>
        <v>16737</v>
      </c>
      <c r="T98" s="118">
        <f t="shared" si="31"/>
        <v>0</v>
      </c>
      <c r="U98" s="118">
        <f t="shared" si="32"/>
        <v>0</v>
      </c>
      <c r="V98" s="118">
        <f t="shared" si="33"/>
        <v>0</v>
      </c>
    </row>
    <row r="99" spans="1:22" s="45" customFormat="1" outlineLevel="1" x14ac:dyDescent="0.3">
      <c r="A99" s="62">
        <f t="shared" si="34"/>
        <v>87</v>
      </c>
      <c r="B99" s="15" t="s">
        <v>158</v>
      </c>
      <c r="C99" s="15" t="s">
        <v>278</v>
      </c>
      <c r="D99" s="15" t="s">
        <v>113</v>
      </c>
      <c r="E99" s="65">
        <v>1957</v>
      </c>
      <c r="F99" s="65">
        <v>0</v>
      </c>
      <c r="G99" s="67">
        <v>1</v>
      </c>
      <c r="H99" s="39">
        <v>180.5</v>
      </c>
      <c r="I99" s="39">
        <v>180.5</v>
      </c>
      <c r="J99" s="39">
        <v>130.19999999999999</v>
      </c>
      <c r="K99" s="75">
        <v>7</v>
      </c>
      <c r="L99" s="39">
        <v>1430307</v>
      </c>
      <c r="M99" s="39">
        <v>1029821.04</v>
      </c>
      <c r="N99" s="39">
        <v>328970.61</v>
      </c>
      <c r="O99" s="39">
        <v>71515.350000000006</v>
      </c>
      <c r="P99" s="39">
        <f t="shared" si="27"/>
        <v>7924.1385041551248</v>
      </c>
      <c r="Q99" s="39">
        <f t="shared" si="28"/>
        <v>18174</v>
      </c>
      <c r="R99" s="118">
        <f t="shared" si="29"/>
        <v>18174</v>
      </c>
      <c r="S99" s="118">
        <f t="shared" si="30"/>
        <v>0</v>
      </c>
      <c r="T99" s="118">
        <f t="shared" si="31"/>
        <v>0</v>
      </c>
      <c r="U99" s="118">
        <f t="shared" si="32"/>
        <v>0</v>
      </c>
      <c r="V99" s="118">
        <f t="shared" si="33"/>
        <v>0</v>
      </c>
    </row>
    <row r="100" spans="1:22" s="45" customFormat="1" outlineLevel="1" x14ac:dyDescent="0.3">
      <c r="A100" s="62">
        <f t="shared" si="34"/>
        <v>88</v>
      </c>
      <c r="B100" s="15" t="s">
        <v>158</v>
      </c>
      <c r="C100" s="15" t="s">
        <v>278</v>
      </c>
      <c r="D100" s="15" t="s">
        <v>114</v>
      </c>
      <c r="E100" s="65">
        <v>1971</v>
      </c>
      <c r="F100" s="65">
        <v>0</v>
      </c>
      <c r="G100" s="67">
        <v>3</v>
      </c>
      <c r="H100" s="39">
        <v>600.6</v>
      </c>
      <c r="I100" s="39">
        <v>378</v>
      </c>
      <c r="J100" s="39">
        <v>267.95</v>
      </c>
      <c r="K100" s="75">
        <v>19</v>
      </c>
      <c r="L100" s="39">
        <v>1341886</v>
      </c>
      <c r="M100" s="39">
        <v>966157.92</v>
      </c>
      <c r="N100" s="39">
        <v>308633.78000000003</v>
      </c>
      <c r="O100" s="39">
        <v>67094.3</v>
      </c>
      <c r="P100" s="39">
        <f t="shared" si="27"/>
        <v>3549.962962962963</v>
      </c>
      <c r="Q100" s="39">
        <f t="shared" si="28"/>
        <v>9807</v>
      </c>
      <c r="R100" s="118">
        <f t="shared" si="29"/>
        <v>0</v>
      </c>
      <c r="S100" s="118">
        <f t="shared" si="30"/>
        <v>0</v>
      </c>
      <c r="T100" s="118">
        <f t="shared" si="31"/>
        <v>9807</v>
      </c>
      <c r="U100" s="118">
        <f t="shared" si="32"/>
        <v>0</v>
      </c>
      <c r="V100" s="118">
        <f t="shared" si="33"/>
        <v>0</v>
      </c>
    </row>
    <row r="101" spans="1:22" s="45" customFormat="1" outlineLevel="1" x14ac:dyDescent="0.3">
      <c r="A101" s="62">
        <f t="shared" si="34"/>
        <v>89</v>
      </c>
      <c r="B101" s="15" t="s">
        <v>158</v>
      </c>
      <c r="C101" s="15" t="s">
        <v>278</v>
      </c>
      <c r="D101" s="15" t="s">
        <v>115</v>
      </c>
      <c r="E101" s="65">
        <v>1974</v>
      </c>
      <c r="F101" s="65">
        <v>0</v>
      </c>
      <c r="G101" s="67">
        <v>4</v>
      </c>
      <c r="H101" s="39">
        <v>821</v>
      </c>
      <c r="I101" s="39">
        <v>577.79999999999995</v>
      </c>
      <c r="J101" s="39">
        <v>283.2</v>
      </c>
      <c r="K101" s="75">
        <v>40</v>
      </c>
      <c r="L101" s="39">
        <v>2640699</v>
      </c>
      <c r="M101" s="39">
        <v>1901303.28</v>
      </c>
      <c r="N101" s="39">
        <v>607360.77</v>
      </c>
      <c r="O101" s="39">
        <v>132034.95000000001</v>
      </c>
      <c r="P101" s="39">
        <f t="shared" si="27"/>
        <v>4570.2647975077889</v>
      </c>
      <c r="Q101" s="39">
        <f t="shared" si="28"/>
        <v>9807</v>
      </c>
      <c r="R101" s="118">
        <f t="shared" si="29"/>
        <v>0</v>
      </c>
      <c r="S101" s="118">
        <f t="shared" si="30"/>
        <v>0</v>
      </c>
      <c r="T101" s="118">
        <f t="shared" si="31"/>
        <v>9807</v>
      </c>
      <c r="U101" s="118">
        <f t="shared" si="32"/>
        <v>0</v>
      </c>
      <c r="V101" s="118">
        <f t="shared" si="33"/>
        <v>0</v>
      </c>
    </row>
    <row r="102" spans="1:22" s="45" customFormat="1" outlineLevel="1" x14ac:dyDescent="0.3">
      <c r="A102" s="62">
        <f t="shared" si="34"/>
        <v>90</v>
      </c>
      <c r="B102" s="15" t="s">
        <v>158</v>
      </c>
      <c r="C102" s="15" t="s">
        <v>90</v>
      </c>
      <c r="D102" s="15" t="s">
        <v>817</v>
      </c>
      <c r="E102" s="65">
        <v>1967</v>
      </c>
      <c r="F102" s="65">
        <v>0</v>
      </c>
      <c r="G102" s="67">
        <v>2</v>
      </c>
      <c r="H102" s="39">
        <v>512.6</v>
      </c>
      <c r="I102" s="39">
        <v>386.5</v>
      </c>
      <c r="J102" s="39">
        <v>386.5</v>
      </c>
      <c r="K102" s="75">
        <v>32</v>
      </c>
      <c r="L102" s="39">
        <v>1030406.1200000001</v>
      </c>
      <c r="M102" s="39">
        <v>741892.4</v>
      </c>
      <c r="N102" s="39">
        <v>236993.41</v>
      </c>
      <c r="O102" s="39">
        <v>51520.31</v>
      </c>
      <c r="P102" s="39">
        <f t="shared" si="27"/>
        <v>2665.9925485122899</v>
      </c>
      <c r="Q102" s="39">
        <f t="shared" si="28"/>
        <v>16737</v>
      </c>
      <c r="R102" s="118">
        <f t="shared" si="29"/>
        <v>0</v>
      </c>
      <c r="S102" s="118">
        <f t="shared" si="30"/>
        <v>16737</v>
      </c>
      <c r="T102" s="118">
        <f t="shared" si="31"/>
        <v>0</v>
      </c>
      <c r="U102" s="118">
        <f t="shared" si="32"/>
        <v>0</v>
      </c>
      <c r="V102" s="118">
        <f t="shared" si="33"/>
        <v>0</v>
      </c>
    </row>
    <row r="103" spans="1:22" s="45" customFormat="1" outlineLevel="1" x14ac:dyDescent="0.3">
      <c r="A103" s="62">
        <f t="shared" si="34"/>
        <v>91</v>
      </c>
      <c r="B103" s="15" t="s">
        <v>158</v>
      </c>
      <c r="C103" s="15" t="s">
        <v>87</v>
      </c>
      <c r="D103" s="15" t="s">
        <v>832</v>
      </c>
      <c r="E103" s="65">
        <v>1945</v>
      </c>
      <c r="F103" s="65">
        <v>2012</v>
      </c>
      <c r="G103" s="68">
        <v>2</v>
      </c>
      <c r="H103" s="39">
        <v>214.1</v>
      </c>
      <c r="I103" s="39">
        <v>173.7</v>
      </c>
      <c r="J103" s="39">
        <v>173.7</v>
      </c>
      <c r="K103" s="75">
        <v>21</v>
      </c>
      <c r="L103" s="39">
        <v>1247819</v>
      </c>
      <c r="M103" s="39">
        <v>898429.67999999993</v>
      </c>
      <c r="N103" s="39">
        <v>286998.37000000005</v>
      </c>
      <c r="O103" s="39">
        <v>62390.950000000004</v>
      </c>
      <c r="P103" s="39">
        <f t="shared" si="27"/>
        <v>7183.7593552101325</v>
      </c>
      <c r="Q103" s="39">
        <f>SUM(R103:V103)</f>
        <v>16737</v>
      </c>
      <c r="R103" s="118">
        <f t="shared" si="29"/>
        <v>0</v>
      </c>
      <c r="S103" s="118">
        <f t="shared" si="30"/>
        <v>16737</v>
      </c>
      <c r="T103" s="118">
        <f t="shared" si="31"/>
        <v>0</v>
      </c>
      <c r="U103" s="118">
        <f t="shared" si="32"/>
        <v>0</v>
      </c>
      <c r="V103" s="118">
        <f t="shared" si="33"/>
        <v>0</v>
      </c>
    </row>
    <row r="104" spans="1:22" s="45" customFormat="1" x14ac:dyDescent="0.3">
      <c r="A104" s="62">
        <f t="shared" si="34"/>
        <v>92</v>
      </c>
      <c r="B104" s="153" t="s">
        <v>532</v>
      </c>
      <c r="C104" s="153"/>
      <c r="D104" s="153"/>
      <c r="E104" s="153"/>
      <c r="F104" s="153"/>
      <c r="G104" s="153"/>
      <c r="H104" s="74">
        <f t="shared" ref="H104:O104" si="35">SUM(H73:H103)</f>
        <v>21905.499999999996</v>
      </c>
      <c r="I104" s="74">
        <f t="shared" si="35"/>
        <v>15907.200000000003</v>
      </c>
      <c r="J104" s="74">
        <f t="shared" si="35"/>
        <v>12105.450000000004</v>
      </c>
      <c r="K104" s="76">
        <f t="shared" si="35"/>
        <v>875</v>
      </c>
      <c r="L104" s="74">
        <f t="shared" si="35"/>
        <v>56102055.119999997</v>
      </c>
      <c r="M104" s="74">
        <f t="shared" si="35"/>
        <v>40393479.68</v>
      </c>
      <c r="N104" s="74">
        <f t="shared" si="35"/>
        <v>12657522.179999996</v>
      </c>
      <c r="O104" s="74">
        <f t="shared" si="35"/>
        <v>3051053.2600000002</v>
      </c>
      <c r="P104" s="70"/>
      <c r="Q104" s="70"/>
      <c r="V104" s="45" t="s">
        <v>165</v>
      </c>
    </row>
    <row r="105" spans="1:22" s="45" customFormat="1" x14ac:dyDescent="0.3">
      <c r="A105" s="154" t="s">
        <v>156</v>
      </c>
      <c r="B105" s="154"/>
      <c r="C105" s="154"/>
      <c r="D105" s="155"/>
      <c r="E105" s="156"/>
      <c r="F105" s="156"/>
      <c r="G105" s="157"/>
      <c r="H105" s="158"/>
      <c r="I105" s="158"/>
      <c r="J105" s="158"/>
      <c r="K105" s="157"/>
      <c r="L105" s="158"/>
      <c r="M105" s="158"/>
      <c r="N105" s="158"/>
      <c r="O105" s="158"/>
      <c r="P105" s="158"/>
      <c r="Q105" s="158"/>
      <c r="V105" s="45" t="s">
        <v>165</v>
      </c>
    </row>
    <row r="106" spans="1:22" s="45" customFormat="1" outlineLevel="1" x14ac:dyDescent="0.3">
      <c r="A106" s="62">
        <f>A104+1</f>
        <v>93</v>
      </c>
      <c r="B106" s="15" t="s">
        <v>156</v>
      </c>
      <c r="C106" s="15" t="s">
        <v>136</v>
      </c>
      <c r="D106" s="15" t="s">
        <v>285</v>
      </c>
      <c r="E106" s="62">
        <v>1945</v>
      </c>
      <c r="F106" s="62">
        <v>0</v>
      </c>
      <c r="G106" s="67">
        <v>1</v>
      </c>
      <c r="H106" s="39">
        <v>225.2</v>
      </c>
      <c r="I106" s="39">
        <v>125.2</v>
      </c>
      <c r="J106" s="39">
        <v>120.8</v>
      </c>
      <c r="K106" s="75">
        <v>4</v>
      </c>
      <c r="L106" s="39">
        <v>950121</v>
      </c>
      <c r="M106" s="39">
        <v>760097</v>
      </c>
      <c r="N106" s="39">
        <v>85511.000000000015</v>
      </c>
      <c r="O106" s="39">
        <v>104513</v>
      </c>
      <c r="P106" s="39">
        <f t="shared" ref="P106:P127" si="36">L106/I106</f>
        <v>7588.8258785942489</v>
      </c>
      <c r="Q106" s="39">
        <f t="shared" ref="Q106:Q127" si="37">SUM(R106:V106)</f>
        <v>18174</v>
      </c>
      <c r="R106" s="118">
        <f t="shared" ref="R106:R127" si="38">IF(G106=1,18174,0)</f>
        <v>18174</v>
      </c>
      <c r="S106" s="118">
        <f t="shared" ref="S106:S127" si="39">IF(G106=2,16737,0)</f>
        <v>0</v>
      </c>
      <c r="T106" s="118">
        <f t="shared" ref="T106:T127" si="40">IF(OR(3=G106,G106=4,G106=5),9807,0)</f>
        <v>0</v>
      </c>
      <c r="U106" s="118">
        <f t="shared" ref="U106:U127" si="41">IF(OR(G106=6,G106=7,G106=8,G106=9),10112,0)</f>
        <v>0</v>
      </c>
      <c r="V106" s="118">
        <f t="shared" ref="V106:V127" si="42">IF(G106&gt;=10,9919,0)</f>
        <v>0</v>
      </c>
    </row>
    <row r="107" spans="1:22" s="45" customFormat="1" outlineLevel="1" x14ac:dyDescent="0.3">
      <c r="A107" s="62">
        <f>A106+1</f>
        <v>94</v>
      </c>
      <c r="B107" s="15" t="s">
        <v>156</v>
      </c>
      <c r="C107" s="15" t="s">
        <v>136</v>
      </c>
      <c r="D107" s="15" t="s">
        <v>137</v>
      </c>
      <c r="E107" s="62">
        <v>1995</v>
      </c>
      <c r="F107" s="62">
        <v>0</v>
      </c>
      <c r="G107" s="67">
        <v>5</v>
      </c>
      <c r="H107" s="39">
        <v>4352.8999999999996</v>
      </c>
      <c r="I107" s="39">
        <v>3306.5</v>
      </c>
      <c r="J107" s="39">
        <v>2014.8</v>
      </c>
      <c r="K107" s="75">
        <v>150</v>
      </c>
      <c r="L107" s="39">
        <v>5565395</v>
      </c>
      <c r="M107" s="39">
        <v>4452316</v>
      </c>
      <c r="N107" s="39">
        <v>278270</v>
      </c>
      <c r="O107" s="39">
        <v>834809</v>
      </c>
      <c r="P107" s="39">
        <f t="shared" si="36"/>
        <v>1683.1680024194768</v>
      </c>
      <c r="Q107" s="39">
        <f t="shared" si="37"/>
        <v>9807</v>
      </c>
      <c r="R107" s="118">
        <f t="shared" si="38"/>
        <v>0</v>
      </c>
      <c r="S107" s="118">
        <f t="shared" si="39"/>
        <v>0</v>
      </c>
      <c r="T107" s="118">
        <f t="shared" si="40"/>
        <v>9807</v>
      </c>
      <c r="U107" s="118">
        <f t="shared" si="41"/>
        <v>0</v>
      </c>
      <c r="V107" s="118">
        <f t="shared" si="42"/>
        <v>0</v>
      </c>
    </row>
    <row r="108" spans="1:22" s="45" customFormat="1" outlineLevel="1" x14ac:dyDescent="0.3">
      <c r="A108" s="62">
        <f t="shared" ref="A108:A128" si="43">A107+1</f>
        <v>95</v>
      </c>
      <c r="B108" s="15" t="s">
        <v>156</v>
      </c>
      <c r="C108" s="15" t="s">
        <v>136</v>
      </c>
      <c r="D108" s="15" t="s">
        <v>138</v>
      </c>
      <c r="E108" s="62">
        <v>1945</v>
      </c>
      <c r="F108" s="62">
        <v>0</v>
      </c>
      <c r="G108" s="67">
        <v>2</v>
      </c>
      <c r="H108" s="39">
        <v>888.3</v>
      </c>
      <c r="I108" s="39">
        <v>571.20000000000005</v>
      </c>
      <c r="J108" s="39">
        <v>387.3</v>
      </c>
      <c r="K108" s="75">
        <v>8</v>
      </c>
      <c r="L108" s="39">
        <v>3865141</v>
      </c>
      <c r="M108" s="39">
        <v>3092113</v>
      </c>
      <c r="N108" s="39">
        <v>502468.00000000006</v>
      </c>
      <c r="O108" s="39">
        <v>270560</v>
      </c>
      <c r="P108" s="39">
        <f t="shared" si="36"/>
        <v>6766.703431372548</v>
      </c>
      <c r="Q108" s="39">
        <f t="shared" si="37"/>
        <v>16737</v>
      </c>
      <c r="R108" s="118">
        <f t="shared" si="38"/>
        <v>0</v>
      </c>
      <c r="S108" s="118">
        <f t="shared" si="39"/>
        <v>16737</v>
      </c>
      <c r="T108" s="118">
        <f t="shared" si="40"/>
        <v>0</v>
      </c>
      <c r="U108" s="118">
        <f t="shared" si="41"/>
        <v>0</v>
      </c>
      <c r="V108" s="118">
        <f t="shared" si="42"/>
        <v>0</v>
      </c>
    </row>
    <row r="109" spans="1:22" s="45" customFormat="1" outlineLevel="1" x14ac:dyDescent="0.3">
      <c r="A109" s="62">
        <f t="shared" si="43"/>
        <v>96</v>
      </c>
      <c r="B109" s="15" t="s">
        <v>156</v>
      </c>
      <c r="C109" s="15" t="s">
        <v>136</v>
      </c>
      <c r="D109" s="15" t="s">
        <v>139</v>
      </c>
      <c r="E109" s="62">
        <v>1945</v>
      </c>
      <c r="F109" s="62">
        <v>0</v>
      </c>
      <c r="G109" s="67">
        <v>2</v>
      </c>
      <c r="H109" s="39">
        <v>250</v>
      </c>
      <c r="I109" s="39">
        <v>188.8</v>
      </c>
      <c r="J109" s="39">
        <v>124.3</v>
      </c>
      <c r="K109" s="75">
        <v>4</v>
      </c>
      <c r="L109" s="39">
        <v>594789</v>
      </c>
      <c r="M109" s="39">
        <v>475831</v>
      </c>
      <c r="N109" s="39">
        <v>53531</v>
      </c>
      <c r="O109" s="39">
        <v>65427</v>
      </c>
      <c r="P109" s="39">
        <f t="shared" si="36"/>
        <v>3150.3654661016949</v>
      </c>
      <c r="Q109" s="39">
        <f t="shared" si="37"/>
        <v>16737</v>
      </c>
      <c r="R109" s="118">
        <f t="shared" si="38"/>
        <v>0</v>
      </c>
      <c r="S109" s="118">
        <f t="shared" si="39"/>
        <v>16737</v>
      </c>
      <c r="T109" s="118">
        <f t="shared" si="40"/>
        <v>0</v>
      </c>
      <c r="U109" s="118">
        <f t="shared" si="41"/>
        <v>0</v>
      </c>
      <c r="V109" s="118">
        <f t="shared" si="42"/>
        <v>0</v>
      </c>
    </row>
    <row r="110" spans="1:22" s="45" customFormat="1" outlineLevel="1" x14ac:dyDescent="0.3">
      <c r="A110" s="62">
        <f t="shared" si="43"/>
        <v>97</v>
      </c>
      <c r="B110" s="15" t="s">
        <v>156</v>
      </c>
      <c r="C110" s="15" t="s">
        <v>136</v>
      </c>
      <c r="D110" s="15" t="s">
        <v>140</v>
      </c>
      <c r="E110" s="62">
        <v>1945</v>
      </c>
      <c r="F110" s="62">
        <v>0</v>
      </c>
      <c r="G110" s="67">
        <v>3</v>
      </c>
      <c r="H110" s="39">
        <v>742.9</v>
      </c>
      <c r="I110" s="39">
        <v>515.6</v>
      </c>
      <c r="J110" s="39">
        <v>315.3</v>
      </c>
      <c r="K110" s="75">
        <v>15</v>
      </c>
      <c r="L110" s="39">
        <v>1500042</v>
      </c>
      <c r="M110" s="39">
        <v>1200034</v>
      </c>
      <c r="N110" s="39">
        <v>75002.000000000029</v>
      </c>
      <c r="O110" s="39">
        <v>225006</v>
      </c>
      <c r="P110" s="39">
        <f t="shared" si="36"/>
        <v>2909.3134212567879</v>
      </c>
      <c r="Q110" s="39">
        <f t="shared" si="37"/>
        <v>9807</v>
      </c>
      <c r="R110" s="118">
        <f t="shared" si="38"/>
        <v>0</v>
      </c>
      <c r="S110" s="118">
        <f t="shared" si="39"/>
        <v>0</v>
      </c>
      <c r="T110" s="118">
        <f t="shared" si="40"/>
        <v>9807</v>
      </c>
      <c r="U110" s="118">
        <f t="shared" si="41"/>
        <v>0</v>
      </c>
      <c r="V110" s="118">
        <f t="shared" si="42"/>
        <v>0</v>
      </c>
    </row>
    <row r="111" spans="1:22" s="45" customFormat="1" outlineLevel="1" x14ac:dyDescent="0.3">
      <c r="A111" s="62">
        <f t="shared" si="43"/>
        <v>98</v>
      </c>
      <c r="B111" s="15" t="s">
        <v>156</v>
      </c>
      <c r="C111" s="15" t="s">
        <v>136</v>
      </c>
      <c r="D111" s="15" t="s">
        <v>141</v>
      </c>
      <c r="E111" s="62">
        <v>1945</v>
      </c>
      <c r="F111" s="62">
        <v>0</v>
      </c>
      <c r="G111" s="67">
        <v>3</v>
      </c>
      <c r="H111" s="39">
        <v>1205.8</v>
      </c>
      <c r="I111" s="39">
        <v>1015.9</v>
      </c>
      <c r="J111" s="39">
        <v>707.7</v>
      </c>
      <c r="K111" s="75">
        <v>23</v>
      </c>
      <c r="L111" s="39">
        <v>5790070</v>
      </c>
      <c r="M111" s="39">
        <v>4632056</v>
      </c>
      <c r="N111" s="39">
        <v>289504</v>
      </c>
      <c r="O111" s="39">
        <v>868510</v>
      </c>
      <c r="P111" s="39">
        <f t="shared" si="36"/>
        <v>5699.4487646421894</v>
      </c>
      <c r="Q111" s="39">
        <f t="shared" si="37"/>
        <v>9807</v>
      </c>
      <c r="R111" s="118">
        <f t="shared" si="38"/>
        <v>0</v>
      </c>
      <c r="S111" s="118">
        <f t="shared" si="39"/>
        <v>0</v>
      </c>
      <c r="T111" s="118">
        <f t="shared" si="40"/>
        <v>9807</v>
      </c>
      <c r="U111" s="118">
        <f t="shared" si="41"/>
        <v>0</v>
      </c>
      <c r="V111" s="118">
        <f t="shared" si="42"/>
        <v>0</v>
      </c>
    </row>
    <row r="112" spans="1:22" s="45" customFormat="1" outlineLevel="1" x14ac:dyDescent="0.3">
      <c r="A112" s="62">
        <f t="shared" si="43"/>
        <v>99</v>
      </c>
      <c r="B112" s="15" t="s">
        <v>156</v>
      </c>
      <c r="C112" s="15" t="s">
        <v>136</v>
      </c>
      <c r="D112" s="15" t="s">
        <v>142</v>
      </c>
      <c r="E112" s="62">
        <v>1985</v>
      </c>
      <c r="F112" s="62">
        <v>0</v>
      </c>
      <c r="G112" s="67">
        <v>3</v>
      </c>
      <c r="H112" s="39">
        <v>1905</v>
      </c>
      <c r="I112" s="39">
        <v>1285.5999999999999</v>
      </c>
      <c r="J112" s="39">
        <v>735.3</v>
      </c>
      <c r="K112" s="75">
        <v>27</v>
      </c>
      <c r="L112" s="39">
        <v>2709000</v>
      </c>
      <c r="M112" s="39">
        <v>2031750</v>
      </c>
      <c r="N112" s="39">
        <v>0</v>
      </c>
      <c r="O112" s="39">
        <v>677250</v>
      </c>
      <c r="P112" s="39">
        <f t="shared" si="36"/>
        <v>2107.1873055382703</v>
      </c>
      <c r="Q112" s="39">
        <f t="shared" si="37"/>
        <v>9807</v>
      </c>
      <c r="R112" s="118">
        <f t="shared" si="38"/>
        <v>0</v>
      </c>
      <c r="S112" s="118">
        <f t="shared" si="39"/>
        <v>0</v>
      </c>
      <c r="T112" s="118">
        <f t="shared" si="40"/>
        <v>9807</v>
      </c>
      <c r="U112" s="118">
        <f t="shared" si="41"/>
        <v>0</v>
      </c>
      <c r="V112" s="118">
        <f t="shared" si="42"/>
        <v>0</v>
      </c>
    </row>
    <row r="113" spans="1:22" s="45" customFormat="1" outlineLevel="1" x14ac:dyDescent="0.3">
      <c r="A113" s="62">
        <f t="shared" si="43"/>
        <v>100</v>
      </c>
      <c r="B113" s="15" t="s">
        <v>156</v>
      </c>
      <c r="C113" s="15" t="s">
        <v>136</v>
      </c>
      <c r="D113" s="15" t="s">
        <v>530</v>
      </c>
      <c r="E113" s="62">
        <v>1984</v>
      </c>
      <c r="F113" s="62">
        <v>0</v>
      </c>
      <c r="G113" s="67">
        <v>5</v>
      </c>
      <c r="H113" s="39">
        <v>2830.9</v>
      </c>
      <c r="I113" s="39">
        <v>2052.6999999999998</v>
      </c>
      <c r="J113" s="39">
        <v>1248.0999999999999</v>
      </c>
      <c r="K113" s="75">
        <v>120</v>
      </c>
      <c r="L113" s="39">
        <v>4599167</v>
      </c>
      <c r="M113" s="39">
        <v>3679334</v>
      </c>
      <c r="N113" s="39">
        <v>459917</v>
      </c>
      <c r="O113" s="39">
        <v>459916</v>
      </c>
      <c r="P113" s="39">
        <f t="shared" si="36"/>
        <v>2240.545135674965</v>
      </c>
      <c r="Q113" s="39">
        <f t="shared" si="37"/>
        <v>9807</v>
      </c>
      <c r="R113" s="118">
        <f t="shared" si="38"/>
        <v>0</v>
      </c>
      <c r="S113" s="118">
        <f t="shared" si="39"/>
        <v>0</v>
      </c>
      <c r="T113" s="118">
        <f t="shared" si="40"/>
        <v>9807</v>
      </c>
      <c r="U113" s="118">
        <f t="shared" si="41"/>
        <v>0</v>
      </c>
      <c r="V113" s="118">
        <f t="shared" si="42"/>
        <v>0</v>
      </c>
    </row>
    <row r="114" spans="1:22" s="45" customFormat="1" outlineLevel="1" x14ac:dyDescent="0.3">
      <c r="A114" s="62">
        <f t="shared" si="43"/>
        <v>101</v>
      </c>
      <c r="B114" s="15" t="s">
        <v>156</v>
      </c>
      <c r="C114" s="15" t="s">
        <v>136</v>
      </c>
      <c r="D114" s="15" t="s">
        <v>143</v>
      </c>
      <c r="E114" s="62">
        <v>1945</v>
      </c>
      <c r="F114" s="62">
        <v>0</v>
      </c>
      <c r="G114" s="67">
        <v>3</v>
      </c>
      <c r="H114" s="39">
        <v>460.3</v>
      </c>
      <c r="I114" s="39">
        <v>340.5</v>
      </c>
      <c r="J114" s="39">
        <v>257</v>
      </c>
      <c r="K114" s="75">
        <v>24</v>
      </c>
      <c r="L114" s="39">
        <v>1129542</v>
      </c>
      <c r="M114" s="39">
        <v>903634</v>
      </c>
      <c r="N114" s="39">
        <v>112954.00000000003</v>
      </c>
      <c r="O114" s="39">
        <v>112954</v>
      </c>
      <c r="P114" s="39">
        <f t="shared" si="36"/>
        <v>3317.3039647577093</v>
      </c>
      <c r="Q114" s="39">
        <f t="shared" si="37"/>
        <v>9807</v>
      </c>
      <c r="R114" s="118">
        <f t="shared" si="38"/>
        <v>0</v>
      </c>
      <c r="S114" s="118">
        <f t="shared" si="39"/>
        <v>0</v>
      </c>
      <c r="T114" s="118">
        <f t="shared" si="40"/>
        <v>9807</v>
      </c>
      <c r="U114" s="118">
        <f t="shared" si="41"/>
        <v>0</v>
      </c>
      <c r="V114" s="118">
        <f t="shared" si="42"/>
        <v>0</v>
      </c>
    </row>
    <row r="115" spans="1:22" s="45" customFormat="1" outlineLevel="1" x14ac:dyDescent="0.3">
      <c r="A115" s="62">
        <f t="shared" si="43"/>
        <v>102</v>
      </c>
      <c r="B115" s="15" t="s">
        <v>156</v>
      </c>
      <c r="C115" s="15" t="s">
        <v>136</v>
      </c>
      <c r="D115" s="15" t="s">
        <v>281</v>
      </c>
      <c r="E115" s="62">
        <v>1945</v>
      </c>
      <c r="F115" s="62">
        <v>0</v>
      </c>
      <c r="G115" s="67">
        <v>2</v>
      </c>
      <c r="H115" s="39">
        <v>338.1</v>
      </c>
      <c r="I115" s="39">
        <v>260.7</v>
      </c>
      <c r="J115" s="39">
        <v>178.7</v>
      </c>
      <c r="K115" s="75">
        <v>6</v>
      </c>
      <c r="L115" s="39">
        <v>1776533</v>
      </c>
      <c r="M115" s="39">
        <v>1421226</v>
      </c>
      <c r="N115" s="39">
        <v>177654.00000000003</v>
      </c>
      <c r="O115" s="39">
        <v>177653</v>
      </c>
      <c r="P115" s="39">
        <f t="shared" si="36"/>
        <v>6814.4725738396628</v>
      </c>
      <c r="Q115" s="39">
        <f t="shared" si="37"/>
        <v>16737</v>
      </c>
      <c r="R115" s="118">
        <f t="shared" si="38"/>
        <v>0</v>
      </c>
      <c r="S115" s="118">
        <f t="shared" si="39"/>
        <v>16737</v>
      </c>
      <c r="T115" s="118">
        <f t="shared" si="40"/>
        <v>0</v>
      </c>
      <c r="U115" s="118">
        <f t="shared" si="41"/>
        <v>0</v>
      </c>
      <c r="V115" s="118">
        <f t="shared" si="42"/>
        <v>0</v>
      </c>
    </row>
    <row r="116" spans="1:22" s="45" customFormat="1" outlineLevel="1" x14ac:dyDescent="0.3">
      <c r="A116" s="62">
        <f t="shared" si="43"/>
        <v>103</v>
      </c>
      <c r="B116" s="15" t="s">
        <v>156</v>
      </c>
      <c r="C116" s="15" t="s">
        <v>136</v>
      </c>
      <c r="D116" s="15" t="s">
        <v>279</v>
      </c>
      <c r="E116" s="62">
        <v>1945</v>
      </c>
      <c r="F116" s="62">
        <v>0</v>
      </c>
      <c r="G116" s="67">
        <v>3</v>
      </c>
      <c r="H116" s="39">
        <v>231.9</v>
      </c>
      <c r="I116" s="39">
        <v>155.30000000000001</v>
      </c>
      <c r="J116" s="39">
        <v>107.7</v>
      </c>
      <c r="K116" s="75">
        <v>14</v>
      </c>
      <c r="L116" s="39">
        <v>790782</v>
      </c>
      <c r="M116" s="39">
        <v>632626</v>
      </c>
      <c r="N116" s="39">
        <v>63262.000000000022</v>
      </c>
      <c r="O116" s="39">
        <v>94894</v>
      </c>
      <c r="P116" s="39">
        <f t="shared" si="36"/>
        <v>5091.9639407598197</v>
      </c>
      <c r="Q116" s="39">
        <f t="shared" si="37"/>
        <v>9807</v>
      </c>
      <c r="R116" s="118">
        <f t="shared" si="38"/>
        <v>0</v>
      </c>
      <c r="S116" s="118">
        <f t="shared" si="39"/>
        <v>0</v>
      </c>
      <c r="T116" s="118">
        <f t="shared" si="40"/>
        <v>9807</v>
      </c>
      <c r="U116" s="118">
        <f t="shared" si="41"/>
        <v>0</v>
      </c>
      <c r="V116" s="118">
        <f t="shared" si="42"/>
        <v>0</v>
      </c>
    </row>
    <row r="117" spans="1:22" s="45" customFormat="1" outlineLevel="1" x14ac:dyDescent="0.3">
      <c r="A117" s="62">
        <f t="shared" si="43"/>
        <v>104</v>
      </c>
      <c r="B117" s="15" t="s">
        <v>156</v>
      </c>
      <c r="C117" s="15" t="s">
        <v>136</v>
      </c>
      <c r="D117" s="15" t="s">
        <v>280</v>
      </c>
      <c r="E117" s="62">
        <v>1974</v>
      </c>
      <c r="F117" s="62">
        <v>0</v>
      </c>
      <c r="G117" s="67">
        <v>5</v>
      </c>
      <c r="H117" s="39">
        <v>4384.7</v>
      </c>
      <c r="I117" s="39">
        <v>3375.3</v>
      </c>
      <c r="J117" s="39">
        <v>2282.6</v>
      </c>
      <c r="K117" s="75">
        <v>156</v>
      </c>
      <c r="L117" s="39">
        <v>6835000</v>
      </c>
      <c r="M117" s="39">
        <v>5468000</v>
      </c>
      <c r="N117" s="39">
        <v>1025250</v>
      </c>
      <c r="O117" s="39">
        <v>341750</v>
      </c>
      <c r="P117" s="39">
        <f t="shared" si="36"/>
        <v>2025.0051847243208</v>
      </c>
      <c r="Q117" s="39">
        <f t="shared" si="37"/>
        <v>9807</v>
      </c>
      <c r="R117" s="118">
        <f t="shared" si="38"/>
        <v>0</v>
      </c>
      <c r="S117" s="118">
        <f t="shared" si="39"/>
        <v>0</v>
      </c>
      <c r="T117" s="118">
        <f t="shared" si="40"/>
        <v>9807</v>
      </c>
      <c r="U117" s="118">
        <f t="shared" si="41"/>
        <v>0</v>
      </c>
      <c r="V117" s="118">
        <f t="shared" si="42"/>
        <v>0</v>
      </c>
    </row>
    <row r="118" spans="1:22" s="45" customFormat="1" outlineLevel="1" x14ac:dyDescent="0.3">
      <c r="A118" s="62">
        <f t="shared" si="43"/>
        <v>105</v>
      </c>
      <c r="B118" s="15" t="s">
        <v>156</v>
      </c>
      <c r="C118" s="15" t="s">
        <v>136</v>
      </c>
      <c r="D118" s="15" t="s">
        <v>282</v>
      </c>
      <c r="E118" s="62">
        <v>1945</v>
      </c>
      <c r="F118" s="62">
        <v>0</v>
      </c>
      <c r="G118" s="67">
        <v>2</v>
      </c>
      <c r="H118" s="39">
        <v>340</v>
      </c>
      <c r="I118" s="39">
        <v>180.6</v>
      </c>
      <c r="J118" s="39">
        <v>120.8</v>
      </c>
      <c r="K118" s="75">
        <v>11</v>
      </c>
      <c r="L118" s="39">
        <v>1866615</v>
      </c>
      <c r="M118" s="39">
        <v>1493292</v>
      </c>
      <c r="N118" s="39">
        <v>93331</v>
      </c>
      <c r="O118" s="39">
        <v>279992</v>
      </c>
      <c r="P118" s="39">
        <f t="shared" si="36"/>
        <v>10335.631229235882</v>
      </c>
      <c r="Q118" s="39">
        <f t="shared" si="37"/>
        <v>16737</v>
      </c>
      <c r="R118" s="118">
        <f t="shared" si="38"/>
        <v>0</v>
      </c>
      <c r="S118" s="118">
        <f t="shared" si="39"/>
        <v>16737</v>
      </c>
      <c r="T118" s="118">
        <f t="shared" si="40"/>
        <v>0</v>
      </c>
      <c r="U118" s="118">
        <f t="shared" si="41"/>
        <v>0</v>
      </c>
      <c r="V118" s="118">
        <f t="shared" si="42"/>
        <v>0</v>
      </c>
    </row>
    <row r="119" spans="1:22" s="45" customFormat="1" outlineLevel="1" x14ac:dyDescent="0.3">
      <c r="A119" s="62">
        <f t="shared" si="43"/>
        <v>106</v>
      </c>
      <c r="B119" s="15" t="s">
        <v>156</v>
      </c>
      <c r="C119" s="15" t="s">
        <v>136</v>
      </c>
      <c r="D119" s="15" t="s">
        <v>283</v>
      </c>
      <c r="E119" s="62">
        <v>1945</v>
      </c>
      <c r="F119" s="62">
        <v>0</v>
      </c>
      <c r="G119" s="67">
        <v>3</v>
      </c>
      <c r="H119" s="39">
        <v>1066.5999999999999</v>
      </c>
      <c r="I119" s="39">
        <v>742</v>
      </c>
      <c r="J119" s="39">
        <v>837.5</v>
      </c>
      <c r="K119" s="75">
        <v>54</v>
      </c>
      <c r="L119" s="39">
        <v>3028893</v>
      </c>
      <c r="M119" s="39">
        <v>2423114</v>
      </c>
      <c r="N119" s="39">
        <v>242311.99999999997</v>
      </c>
      <c r="O119" s="39">
        <v>363467</v>
      </c>
      <c r="P119" s="39">
        <f t="shared" si="36"/>
        <v>4082.066037735849</v>
      </c>
      <c r="Q119" s="39">
        <f t="shared" si="37"/>
        <v>9807</v>
      </c>
      <c r="R119" s="118">
        <f t="shared" si="38"/>
        <v>0</v>
      </c>
      <c r="S119" s="118">
        <f t="shared" si="39"/>
        <v>0</v>
      </c>
      <c r="T119" s="118">
        <f t="shared" si="40"/>
        <v>9807</v>
      </c>
      <c r="U119" s="118">
        <f t="shared" si="41"/>
        <v>0</v>
      </c>
      <c r="V119" s="118">
        <f t="shared" si="42"/>
        <v>0</v>
      </c>
    </row>
    <row r="120" spans="1:22" s="45" customFormat="1" outlineLevel="1" x14ac:dyDescent="0.3">
      <c r="A120" s="62">
        <f t="shared" si="43"/>
        <v>107</v>
      </c>
      <c r="B120" s="15" t="s">
        <v>156</v>
      </c>
      <c r="C120" s="15" t="s">
        <v>136</v>
      </c>
      <c r="D120" s="15" t="s">
        <v>284</v>
      </c>
      <c r="E120" s="62">
        <v>1945</v>
      </c>
      <c r="F120" s="62">
        <v>0</v>
      </c>
      <c r="G120" s="67">
        <v>3</v>
      </c>
      <c r="H120" s="39">
        <v>1113.9000000000001</v>
      </c>
      <c r="I120" s="39">
        <v>823</v>
      </c>
      <c r="J120" s="39">
        <v>485.5</v>
      </c>
      <c r="K120" s="75">
        <v>20</v>
      </c>
      <c r="L120" s="39">
        <v>3976004.5</v>
      </c>
      <c r="M120" s="39">
        <v>3180803.5</v>
      </c>
      <c r="N120" s="39">
        <v>409532</v>
      </c>
      <c r="O120" s="39">
        <v>385669</v>
      </c>
      <c r="P120" s="39">
        <f t="shared" si="36"/>
        <v>4831.111178614824</v>
      </c>
      <c r="Q120" s="39">
        <f t="shared" si="37"/>
        <v>9807</v>
      </c>
      <c r="R120" s="118">
        <f t="shared" si="38"/>
        <v>0</v>
      </c>
      <c r="S120" s="118">
        <f t="shared" si="39"/>
        <v>0</v>
      </c>
      <c r="T120" s="118">
        <f t="shared" si="40"/>
        <v>9807</v>
      </c>
      <c r="U120" s="118">
        <f t="shared" si="41"/>
        <v>0</v>
      </c>
      <c r="V120" s="118">
        <f t="shared" si="42"/>
        <v>0</v>
      </c>
    </row>
    <row r="121" spans="1:22" s="45" customFormat="1" outlineLevel="1" x14ac:dyDescent="0.3">
      <c r="A121" s="62">
        <f t="shared" si="43"/>
        <v>108</v>
      </c>
      <c r="B121" s="15" t="s">
        <v>156</v>
      </c>
      <c r="C121" s="15" t="s">
        <v>136</v>
      </c>
      <c r="D121" s="15" t="s">
        <v>515</v>
      </c>
      <c r="E121" s="62">
        <v>1968</v>
      </c>
      <c r="F121" s="62">
        <v>0</v>
      </c>
      <c r="G121" s="67">
        <v>3</v>
      </c>
      <c r="H121" s="39">
        <v>641.20000000000005</v>
      </c>
      <c r="I121" s="39">
        <v>584.20000000000005</v>
      </c>
      <c r="J121" s="39">
        <v>391</v>
      </c>
      <c r="K121" s="75">
        <v>36</v>
      </c>
      <c r="L121" s="39">
        <v>3551878</v>
      </c>
      <c r="M121" s="39">
        <v>2841502.4</v>
      </c>
      <c r="N121" s="39">
        <v>461744.14</v>
      </c>
      <c r="O121" s="39">
        <v>248631.46</v>
      </c>
      <c r="P121" s="39">
        <f t="shared" si="36"/>
        <v>6079.9007189318718</v>
      </c>
      <c r="Q121" s="39">
        <f t="shared" si="37"/>
        <v>9807</v>
      </c>
      <c r="R121" s="118">
        <f t="shared" si="38"/>
        <v>0</v>
      </c>
      <c r="S121" s="118">
        <f t="shared" si="39"/>
        <v>0</v>
      </c>
      <c r="T121" s="118">
        <f t="shared" si="40"/>
        <v>9807</v>
      </c>
      <c r="U121" s="118">
        <f t="shared" si="41"/>
        <v>0</v>
      </c>
      <c r="V121" s="118">
        <f t="shared" si="42"/>
        <v>0</v>
      </c>
    </row>
    <row r="122" spans="1:22" s="45" customFormat="1" outlineLevel="1" x14ac:dyDescent="0.3">
      <c r="A122" s="62">
        <f t="shared" si="43"/>
        <v>109</v>
      </c>
      <c r="B122" s="15" t="s">
        <v>156</v>
      </c>
      <c r="C122" s="15" t="s">
        <v>136</v>
      </c>
      <c r="D122" s="15" t="s">
        <v>989</v>
      </c>
      <c r="E122" s="62">
        <v>1982</v>
      </c>
      <c r="F122" s="62">
        <v>0</v>
      </c>
      <c r="G122" s="67">
        <v>5</v>
      </c>
      <c r="H122" s="39">
        <v>5735.7</v>
      </c>
      <c r="I122" s="39">
        <v>4581.1000000000004</v>
      </c>
      <c r="J122" s="39">
        <v>4358</v>
      </c>
      <c r="K122" s="75">
        <v>189</v>
      </c>
      <c r="L122" s="39">
        <v>13186331</v>
      </c>
      <c r="M122" s="39">
        <f>ROUND(L122*0.8,2)</f>
        <v>10549064.800000001</v>
      </c>
      <c r="N122" s="39">
        <f>L122-M122-O122</f>
        <v>1318633.0999999992</v>
      </c>
      <c r="O122" s="39">
        <v>1318633.1000000001</v>
      </c>
      <c r="P122" s="39">
        <f t="shared" si="36"/>
        <v>2878.4202484119533</v>
      </c>
      <c r="Q122" s="39">
        <f>SUM(R122:V122)</f>
        <v>9807</v>
      </c>
      <c r="R122" s="118">
        <f t="shared" si="38"/>
        <v>0</v>
      </c>
      <c r="S122" s="118">
        <f t="shared" si="39"/>
        <v>0</v>
      </c>
      <c r="T122" s="118">
        <f t="shared" si="40"/>
        <v>9807</v>
      </c>
      <c r="U122" s="118">
        <f t="shared" si="41"/>
        <v>0</v>
      </c>
      <c r="V122" s="118">
        <f t="shared" si="42"/>
        <v>0</v>
      </c>
    </row>
    <row r="123" spans="1:22" s="45" customFormat="1" outlineLevel="1" x14ac:dyDescent="0.3">
      <c r="A123" s="62">
        <f t="shared" si="43"/>
        <v>110</v>
      </c>
      <c r="B123" s="15" t="s">
        <v>156</v>
      </c>
      <c r="C123" s="15" t="s">
        <v>136</v>
      </c>
      <c r="D123" s="15" t="s">
        <v>990</v>
      </c>
      <c r="E123" s="62">
        <v>1990</v>
      </c>
      <c r="F123" s="62">
        <v>0</v>
      </c>
      <c r="G123" s="67">
        <v>5</v>
      </c>
      <c r="H123" s="39">
        <v>4103.8999999999996</v>
      </c>
      <c r="I123" s="39">
        <v>3696</v>
      </c>
      <c r="J123" s="39">
        <v>3141.6</v>
      </c>
      <c r="K123" s="75">
        <v>162</v>
      </c>
      <c r="L123" s="39">
        <v>15038418</v>
      </c>
      <c r="M123" s="39">
        <f>ROUND(L123*0.8,2)</f>
        <v>12030734.4</v>
      </c>
      <c r="N123" s="39">
        <f>L123-M123-O123</f>
        <v>1503841.7999999996</v>
      </c>
      <c r="O123" s="39">
        <v>1503841.8</v>
      </c>
      <c r="P123" s="39">
        <f t="shared" si="36"/>
        <v>4068.8360389610389</v>
      </c>
      <c r="Q123" s="39">
        <f>SUM(R123:V123)</f>
        <v>9807</v>
      </c>
      <c r="R123" s="118">
        <f t="shared" si="38"/>
        <v>0</v>
      </c>
      <c r="S123" s="118">
        <f t="shared" si="39"/>
        <v>0</v>
      </c>
      <c r="T123" s="118">
        <f t="shared" si="40"/>
        <v>9807</v>
      </c>
      <c r="U123" s="118">
        <f t="shared" si="41"/>
        <v>0</v>
      </c>
      <c r="V123" s="118">
        <f t="shared" si="42"/>
        <v>0</v>
      </c>
    </row>
    <row r="124" spans="1:22" s="45" customFormat="1" outlineLevel="1" x14ac:dyDescent="0.3">
      <c r="A124" s="62">
        <f t="shared" si="43"/>
        <v>111</v>
      </c>
      <c r="B124" s="15" t="s">
        <v>156</v>
      </c>
      <c r="C124" s="15" t="s">
        <v>136</v>
      </c>
      <c r="D124" s="15" t="s">
        <v>516</v>
      </c>
      <c r="E124" s="62">
        <v>1982</v>
      </c>
      <c r="F124" s="62">
        <v>0</v>
      </c>
      <c r="G124" s="67">
        <v>5</v>
      </c>
      <c r="H124" s="39">
        <v>5060</v>
      </c>
      <c r="I124" s="39">
        <v>4591</v>
      </c>
      <c r="J124" s="39">
        <v>2995.6</v>
      </c>
      <c r="K124" s="75">
        <v>208</v>
      </c>
      <c r="L124" s="39">
        <v>8930188</v>
      </c>
      <c r="M124" s="39">
        <v>7144150.4000000004</v>
      </c>
      <c r="N124" s="39">
        <v>893018.8</v>
      </c>
      <c r="O124" s="39">
        <v>893018.8</v>
      </c>
      <c r="P124" s="39">
        <f t="shared" si="36"/>
        <v>1945.15094750599</v>
      </c>
      <c r="Q124" s="39">
        <f t="shared" si="37"/>
        <v>9807</v>
      </c>
      <c r="R124" s="118">
        <f t="shared" si="38"/>
        <v>0</v>
      </c>
      <c r="S124" s="118">
        <f t="shared" si="39"/>
        <v>0</v>
      </c>
      <c r="T124" s="118">
        <f t="shared" si="40"/>
        <v>9807</v>
      </c>
      <c r="U124" s="118">
        <f t="shared" si="41"/>
        <v>0</v>
      </c>
      <c r="V124" s="118">
        <f t="shared" si="42"/>
        <v>0</v>
      </c>
    </row>
    <row r="125" spans="1:22" s="45" customFormat="1" outlineLevel="1" x14ac:dyDescent="0.3">
      <c r="A125" s="62">
        <f t="shared" si="43"/>
        <v>112</v>
      </c>
      <c r="B125" s="15" t="s">
        <v>156</v>
      </c>
      <c r="C125" s="15" t="s">
        <v>136</v>
      </c>
      <c r="D125" s="15" t="s">
        <v>517</v>
      </c>
      <c r="E125" s="62">
        <v>1985</v>
      </c>
      <c r="F125" s="62">
        <v>0</v>
      </c>
      <c r="G125" s="67">
        <v>5</v>
      </c>
      <c r="H125" s="39">
        <v>6314.4</v>
      </c>
      <c r="I125" s="39">
        <v>5165.8</v>
      </c>
      <c r="J125" s="39">
        <v>2982.7</v>
      </c>
      <c r="K125" s="75">
        <v>191</v>
      </c>
      <c r="L125" s="39">
        <v>11516352</v>
      </c>
      <c r="M125" s="39">
        <v>9213081.5999999996</v>
      </c>
      <c r="N125" s="39">
        <v>575817.6</v>
      </c>
      <c r="O125" s="39">
        <v>1727452.8</v>
      </c>
      <c r="P125" s="39">
        <f t="shared" si="36"/>
        <v>2229.3453095357931</v>
      </c>
      <c r="Q125" s="39">
        <f t="shared" si="37"/>
        <v>9807</v>
      </c>
      <c r="R125" s="118">
        <f t="shared" si="38"/>
        <v>0</v>
      </c>
      <c r="S125" s="118">
        <f t="shared" si="39"/>
        <v>0</v>
      </c>
      <c r="T125" s="118">
        <f t="shared" si="40"/>
        <v>9807</v>
      </c>
      <c r="U125" s="118">
        <f t="shared" si="41"/>
        <v>0</v>
      </c>
      <c r="V125" s="118">
        <f t="shared" si="42"/>
        <v>0</v>
      </c>
    </row>
    <row r="126" spans="1:22" s="45" customFormat="1" outlineLevel="1" x14ac:dyDescent="0.3">
      <c r="A126" s="62">
        <f t="shared" si="43"/>
        <v>113</v>
      </c>
      <c r="B126" s="15" t="s">
        <v>156</v>
      </c>
      <c r="C126" s="15" t="s">
        <v>136</v>
      </c>
      <c r="D126" s="15" t="s">
        <v>519</v>
      </c>
      <c r="E126" s="62">
        <v>1973</v>
      </c>
      <c r="F126" s="62">
        <v>0</v>
      </c>
      <c r="G126" s="67">
        <v>5</v>
      </c>
      <c r="H126" s="39">
        <v>1397.5</v>
      </c>
      <c r="I126" s="39">
        <v>1234.2</v>
      </c>
      <c r="J126" s="39">
        <v>638</v>
      </c>
      <c r="K126" s="75">
        <v>41</v>
      </c>
      <c r="L126" s="39">
        <v>2792436</v>
      </c>
      <c r="M126" s="39">
        <v>2233948.7999999998</v>
      </c>
      <c r="N126" s="39">
        <v>418865.4</v>
      </c>
      <c r="O126" s="39">
        <v>139621.79999999999</v>
      </c>
      <c r="P126" s="39">
        <f t="shared" si="36"/>
        <v>2262.5473991249391</v>
      </c>
      <c r="Q126" s="39">
        <f t="shared" si="37"/>
        <v>9807</v>
      </c>
      <c r="R126" s="118">
        <f t="shared" si="38"/>
        <v>0</v>
      </c>
      <c r="S126" s="118">
        <f t="shared" si="39"/>
        <v>0</v>
      </c>
      <c r="T126" s="118">
        <f t="shared" si="40"/>
        <v>9807</v>
      </c>
      <c r="U126" s="118">
        <f t="shared" si="41"/>
        <v>0</v>
      </c>
      <c r="V126" s="118">
        <f t="shared" si="42"/>
        <v>0</v>
      </c>
    </row>
    <row r="127" spans="1:22" s="45" customFormat="1" outlineLevel="1" x14ac:dyDescent="0.3">
      <c r="A127" s="62">
        <f t="shared" si="43"/>
        <v>114</v>
      </c>
      <c r="B127" s="15" t="s">
        <v>156</v>
      </c>
      <c r="C127" s="15" t="s">
        <v>136</v>
      </c>
      <c r="D127" s="15" t="s">
        <v>518</v>
      </c>
      <c r="E127" s="62">
        <v>1973</v>
      </c>
      <c r="F127" s="62">
        <v>0</v>
      </c>
      <c r="G127" s="67">
        <v>5</v>
      </c>
      <c r="H127" s="39">
        <v>2307</v>
      </c>
      <c r="I127" s="39">
        <v>1743</v>
      </c>
      <c r="J127" s="39">
        <v>1743</v>
      </c>
      <c r="K127" s="75">
        <v>81</v>
      </c>
      <c r="L127" s="39">
        <v>3592501</v>
      </c>
      <c r="M127" s="39">
        <v>2874000.8</v>
      </c>
      <c r="N127" s="39">
        <v>502950.14</v>
      </c>
      <c r="O127" s="39">
        <v>215550.06</v>
      </c>
      <c r="P127" s="39">
        <f t="shared" si="36"/>
        <v>2061.1021227768215</v>
      </c>
      <c r="Q127" s="39">
        <f t="shared" si="37"/>
        <v>9807</v>
      </c>
      <c r="R127" s="118">
        <f t="shared" si="38"/>
        <v>0</v>
      </c>
      <c r="S127" s="118">
        <f t="shared" si="39"/>
        <v>0</v>
      </c>
      <c r="T127" s="118">
        <f t="shared" si="40"/>
        <v>9807</v>
      </c>
      <c r="U127" s="118">
        <f t="shared" si="41"/>
        <v>0</v>
      </c>
      <c r="V127" s="118">
        <f t="shared" si="42"/>
        <v>0</v>
      </c>
    </row>
    <row r="128" spans="1:22" s="45" customFormat="1" x14ac:dyDescent="0.3">
      <c r="A128" s="62">
        <f t="shared" si="43"/>
        <v>115</v>
      </c>
      <c r="B128" s="153" t="s">
        <v>532</v>
      </c>
      <c r="C128" s="153"/>
      <c r="D128" s="153"/>
      <c r="E128" s="153"/>
      <c r="F128" s="153"/>
      <c r="G128" s="153"/>
      <c r="H128" s="74">
        <f>SUM(H106:H127)</f>
        <v>45896.2</v>
      </c>
      <c r="I128" s="74">
        <f t="shared" ref="I128:O128" si="44">SUM(I106:I127)</f>
        <v>36534.199999999997</v>
      </c>
      <c r="J128" s="74">
        <f t="shared" si="44"/>
        <v>26173.3</v>
      </c>
      <c r="K128" s="76">
        <f t="shared" si="44"/>
        <v>1544</v>
      </c>
      <c r="L128" s="74">
        <f>SUM(L106:L127)</f>
        <v>103585198.5</v>
      </c>
      <c r="M128" s="74">
        <f t="shared" si="44"/>
        <v>82732709.699999988</v>
      </c>
      <c r="N128" s="74">
        <f t="shared" si="44"/>
        <v>9543368.9799999986</v>
      </c>
      <c r="O128" s="74">
        <f t="shared" si="44"/>
        <v>11309119.820000002</v>
      </c>
      <c r="P128" s="70"/>
      <c r="Q128" s="70"/>
    </row>
    <row r="129" spans="1:22" s="45" customFormat="1" x14ac:dyDescent="0.3">
      <c r="A129" s="154" t="s">
        <v>471</v>
      </c>
      <c r="B129" s="154"/>
      <c r="C129" s="154"/>
      <c r="D129" s="155"/>
      <c r="E129" s="156"/>
      <c r="F129" s="156"/>
      <c r="G129" s="157"/>
      <c r="H129" s="158"/>
      <c r="I129" s="158"/>
      <c r="J129" s="158"/>
      <c r="K129" s="157"/>
      <c r="L129" s="158"/>
      <c r="M129" s="158"/>
      <c r="N129" s="158"/>
      <c r="O129" s="158"/>
      <c r="P129" s="158"/>
      <c r="Q129" s="158"/>
    </row>
    <row r="130" spans="1:22" s="45" customFormat="1" outlineLevel="1" x14ac:dyDescent="0.3">
      <c r="A130" s="62">
        <f>A128+1</f>
        <v>116</v>
      </c>
      <c r="B130" s="15" t="s">
        <v>167</v>
      </c>
      <c r="C130" s="15" t="s">
        <v>123</v>
      </c>
      <c r="D130" s="15" t="s">
        <v>521</v>
      </c>
      <c r="E130" s="62">
        <v>1945</v>
      </c>
      <c r="F130" s="62">
        <v>1978</v>
      </c>
      <c r="G130" s="63">
        <v>2</v>
      </c>
      <c r="H130" s="53">
        <v>387.2</v>
      </c>
      <c r="I130" s="53">
        <v>381.1</v>
      </c>
      <c r="J130" s="53">
        <v>381.1</v>
      </c>
      <c r="K130" s="77">
        <v>11</v>
      </c>
      <c r="L130" s="78">
        <v>1862228.47</v>
      </c>
      <c r="M130" s="53">
        <f t="shared" ref="M130:M137" si="45">ROUND(L130*0.69,2)</f>
        <v>1284937.6399999999</v>
      </c>
      <c r="N130" s="53">
        <f t="shared" ref="N130:N137" si="46">L130-M130-O130</f>
        <v>391067.9800000001</v>
      </c>
      <c r="O130" s="53">
        <f t="shared" ref="O130:O137" si="47">ROUND(L130*0.1,2)</f>
        <v>186222.85</v>
      </c>
      <c r="P130" s="39">
        <f t="shared" ref="P130:P141" si="48">L130/I130</f>
        <v>4886.4562319601155</v>
      </c>
      <c r="Q130" s="39">
        <f t="shared" ref="Q130:Q141" si="49">SUM(R130:V130)</f>
        <v>16737</v>
      </c>
      <c r="R130" s="118">
        <f t="shared" ref="R130:R141" si="50">IF(G130=1,18174,0)</f>
        <v>0</v>
      </c>
      <c r="S130" s="118">
        <f t="shared" ref="S130:S141" si="51">IF(G130=2,16737,0)</f>
        <v>16737</v>
      </c>
      <c r="T130" s="118">
        <f t="shared" ref="T130:T141" si="52">IF(OR(3=G130,G130=4,G130=5),9807,0)</f>
        <v>0</v>
      </c>
      <c r="U130" s="118">
        <f t="shared" ref="U130:U141" si="53">IF(OR(G130=6,G130=7,G130=8,G130=9),10112,0)</f>
        <v>0</v>
      </c>
      <c r="V130" s="118">
        <f t="shared" ref="V130:V141" si="54">IF(G130&gt;=10,9919,0)</f>
        <v>0</v>
      </c>
    </row>
    <row r="131" spans="1:22" s="45" customFormat="1" outlineLevel="1" x14ac:dyDescent="0.3">
      <c r="A131" s="62">
        <f>A130+1</f>
        <v>117</v>
      </c>
      <c r="B131" s="15" t="s">
        <v>167</v>
      </c>
      <c r="C131" s="15" t="s">
        <v>123</v>
      </c>
      <c r="D131" s="15" t="s">
        <v>286</v>
      </c>
      <c r="E131" s="62">
        <v>1962</v>
      </c>
      <c r="F131" s="62">
        <v>0</v>
      </c>
      <c r="G131" s="63">
        <v>2</v>
      </c>
      <c r="H131" s="53">
        <v>1006.2</v>
      </c>
      <c r="I131" s="53">
        <v>617.70000000000005</v>
      </c>
      <c r="J131" s="53">
        <v>617.70000000000005</v>
      </c>
      <c r="K131" s="77">
        <v>28</v>
      </c>
      <c r="L131" s="78">
        <v>2392900</v>
      </c>
      <c r="M131" s="53">
        <f t="shared" si="45"/>
        <v>1651101</v>
      </c>
      <c r="N131" s="53">
        <f t="shared" si="46"/>
        <v>502509</v>
      </c>
      <c r="O131" s="53">
        <f t="shared" si="47"/>
        <v>239290</v>
      </c>
      <c r="P131" s="39">
        <f t="shared" si="48"/>
        <v>3873.8870001618907</v>
      </c>
      <c r="Q131" s="39">
        <f t="shared" si="49"/>
        <v>16737</v>
      </c>
      <c r="R131" s="118">
        <f t="shared" si="50"/>
        <v>0</v>
      </c>
      <c r="S131" s="118">
        <f t="shared" si="51"/>
        <v>16737</v>
      </c>
      <c r="T131" s="118">
        <f t="shared" si="52"/>
        <v>0</v>
      </c>
      <c r="U131" s="118">
        <f t="shared" si="53"/>
        <v>0</v>
      </c>
      <c r="V131" s="118">
        <f t="shared" si="54"/>
        <v>0</v>
      </c>
    </row>
    <row r="132" spans="1:22" s="45" customFormat="1" outlineLevel="1" x14ac:dyDescent="0.3">
      <c r="A132" s="62">
        <f t="shared" ref="A132:A142" si="55">A131+1</f>
        <v>118</v>
      </c>
      <c r="B132" s="15" t="s">
        <v>167</v>
      </c>
      <c r="C132" s="15" t="s">
        <v>123</v>
      </c>
      <c r="D132" s="15" t="s">
        <v>287</v>
      </c>
      <c r="E132" s="62">
        <v>1960</v>
      </c>
      <c r="F132" s="62">
        <v>0</v>
      </c>
      <c r="G132" s="63">
        <v>2</v>
      </c>
      <c r="H132" s="53">
        <v>605.5</v>
      </c>
      <c r="I132" s="53">
        <v>391.8</v>
      </c>
      <c r="J132" s="53">
        <v>391.8</v>
      </c>
      <c r="K132" s="77">
        <v>21</v>
      </c>
      <c r="L132" s="78">
        <v>2508791</v>
      </c>
      <c r="M132" s="53">
        <f t="shared" si="45"/>
        <v>1731065.79</v>
      </c>
      <c r="N132" s="53">
        <f t="shared" si="46"/>
        <v>526846.11</v>
      </c>
      <c r="O132" s="53">
        <f t="shared" si="47"/>
        <v>250879.1</v>
      </c>
      <c r="P132" s="39">
        <f t="shared" si="48"/>
        <v>6403.244002041858</v>
      </c>
      <c r="Q132" s="39">
        <f t="shared" si="49"/>
        <v>16737</v>
      </c>
      <c r="R132" s="118">
        <f t="shared" si="50"/>
        <v>0</v>
      </c>
      <c r="S132" s="118">
        <f t="shared" si="51"/>
        <v>16737</v>
      </c>
      <c r="T132" s="118">
        <f t="shared" si="52"/>
        <v>0</v>
      </c>
      <c r="U132" s="118">
        <f t="shared" si="53"/>
        <v>0</v>
      </c>
      <c r="V132" s="118">
        <f t="shared" si="54"/>
        <v>0</v>
      </c>
    </row>
    <row r="133" spans="1:22" s="45" customFormat="1" outlineLevel="1" x14ac:dyDescent="0.3">
      <c r="A133" s="62">
        <f t="shared" si="55"/>
        <v>119</v>
      </c>
      <c r="B133" s="15" t="s">
        <v>167</v>
      </c>
      <c r="C133" s="15" t="s">
        <v>123</v>
      </c>
      <c r="D133" s="15" t="s">
        <v>288</v>
      </c>
      <c r="E133" s="62">
        <v>1960</v>
      </c>
      <c r="F133" s="62">
        <v>0</v>
      </c>
      <c r="G133" s="63">
        <v>2</v>
      </c>
      <c r="H133" s="53">
        <v>600</v>
      </c>
      <c r="I133" s="53">
        <v>396.5</v>
      </c>
      <c r="J133" s="53">
        <v>396.5</v>
      </c>
      <c r="K133" s="77">
        <v>23</v>
      </c>
      <c r="L133" s="78">
        <v>2477903</v>
      </c>
      <c r="M133" s="53">
        <f t="shared" si="45"/>
        <v>1709753.07</v>
      </c>
      <c r="N133" s="53">
        <f t="shared" si="46"/>
        <v>520359.62999999995</v>
      </c>
      <c r="O133" s="53">
        <f t="shared" si="47"/>
        <v>247790.3</v>
      </c>
      <c r="P133" s="39">
        <f t="shared" si="48"/>
        <v>6249.4401008827235</v>
      </c>
      <c r="Q133" s="39">
        <f t="shared" si="49"/>
        <v>16737</v>
      </c>
      <c r="R133" s="118">
        <f t="shared" si="50"/>
        <v>0</v>
      </c>
      <c r="S133" s="118">
        <f t="shared" si="51"/>
        <v>16737</v>
      </c>
      <c r="T133" s="118">
        <f t="shared" si="52"/>
        <v>0</v>
      </c>
      <c r="U133" s="118">
        <f t="shared" si="53"/>
        <v>0</v>
      </c>
      <c r="V133" s="118">
        <f t="shared" si="54"/>
        <v>0</v>
      </c>
    </row>
    <row r="134" spans="1:22" s="45" customFormat="1" outlineLevel="1" x14ac:dyDescent="0.3">
      <c r="A134" s="62">
        <f t="shared" si="55"/>
        <v>120</v>
      </c>
      <c r="B134" s="15" t="s">
        <v>167</v>
      </c>
      <c r="C134" s="15" t="s">
        <v>123</v>
      </c>
      <c r="D134" s="15" t="s">
        <v>531</v>
      </c>
      <c r="E134" s="62">
        <v>1945</v>
      </c>
      <c r="F134" s="62">
        <v>1985</v>
      </c>
      <c r="G134" s="63">
        <v>3</v>
      </c>
      <c r="H134" s="53">
        <v>1031.5</v>
      </c>
      <c r="I134" s="53">
        <v>1018.7</v>
      </c>
      <c r="J134" s="53">
        <v>765.7</v>
      </c>
      <c r="K134" s="77">
        <v>13</v>
      </c>
      <c r="L134" s="78">
        <v>4774451</v>
      </c>
      <c r="M134" s="53">
        <f t="shared" si="45"/>
        <v>3294371.19</v>
      </c>
      <c r="N134" s="53">
        <f t="shared" si="46"/>
        <v>1002634.7100000001</v>
      </c>
      <c r="O134" s="53">
        <f t="shared" si="47"/>
        <v>477445.1</v>
      </c>
      <c r="P134" s="39">
        <f t="shared" si="48"/>
        <v>4686.8076960832432</v>
      </c>
      <c r="Q134" s="39">
        <f t="shared" si="49"/>
        <v>9807</v>
      </c>
      <c r="R134" s="118">
        <f t="shared" si="50"/>
        <v>0</v>
      </c>
      <c r="S134" s="118">
        <f t="shared" si="51"/>
        <v>0</v>
      </c>
      <c r="T134" s="118">
        <f t="shared" si="52"/>
        <v>9807</v>
      </c>
      <c r="U134" s="118">
        <f t="shared" si="53"/>
        <v>0</v>
      </c>
      <c r="V134" s="118">
        <f t="shared" si="54"/>
        <v>0</v>
      </c>
    </row>
    <row r="135" spans="1:22" s="45" customFormat="1" outlineLevel="1" x14ac:dyDescent="0.3">
      <c r="A135" s="62">
        <f t="shared" si="55"/>
        <v>121</v>
      </c>
      <c r="B135" s="15" t="s">
        <v>167</v>
      </c>
      <c r="C135" s="15" t="s">
        <v>123</v>
      </c>
      <c r="D135" s="15" t="s">
        <v>289</v>
      </c>
      <c r="E135" s="62">
        <v>1969</v>
      </c>
      <c r="F135" s="62">
        <v>0</v>
      </c>
      <c r="G135" s="63">
        <v>5</v>
      </c>
      <c r="H135" s="53">
        <v>3670.8</v>
      </c>
      <c r="I135" s="53">
        <v>2345.3000000000002</v>
      </c>
      <c r="J135" s="53">
        <v>2050.1</v>
      </c>
      <c r="K135" s="77">
        <v>151</v>
      </c>
      <c r="L135" s="78">
        <v>6646105</v>
      </c>
      <c r="M135" s="53">
        <f t="shared" si="45"/>
        <v>4585812.45</v>
      </c>
      <c r="N135" s="53">
        <f t="shared" si="46"/>
        <v>1395682.0499999998</v>
      </c>
      <c r="O135" s="53">
        <f t="shared" si="47"/>
        <v>664610.5</v>
      </c>
      <c r="P135" s="39">
        <f t="shared" si="48"/>
        <v>2833.7973819980384</v>
      </c>
      <c r="Q135" s="39">
        <f t="shared" si="49"/>
        <v>9807</v>
      </c>
      <c r="R135" s="118">
        <f t="shared" si="50"/>
        <v>0</v>
      </c>
      <c r="S135" s="118">
        <f t="shared" si="51"/>
        <v>0</v>
      </c>
      <c r="T135" s="118">
        <f t="shared" si="52"/>
        <v>9807</v>
      </c>
      <c r="U135" s="118">
        <f t="shared" si="53"/>
        <v>0</v>
      </c>
      <c r="V135" s="118">
        <f t="shared" si="54"/>
        <v>0</v>
      </c>
    </row>
    <row r="136" spans="1:22" s="45" customFormat="1" outlineLevel="1" x14ac:dyDescent="0.3">
      <c r="A136" s="62">
        <f t="shared" si="55"/>
        <v>122</v>
      </c>
      <c r="B136" s="15" t="s">
        <v>167</v>
      </c>
      <c r="C136" s="15" t="s">
        <v>123</v>
      </c>
      <c r="D136" s="15" t="s">
        <v>290</v>
      </c>
      <c r="E136" s="62">
        <v>1968</v>
      </c>
      <c r="F136" s="62">
        <v>0</v>
      </c>
      <c r="G136" s="63">
        <v>5</v>
      </c>
      <c r="H136" s="53">
        <v>3515.3</v>
      </c>
      <c r="I136" s="53">
        <v>3273.9</v>
      </c>
      <c r="J136" s="53">
        <v>2913.8</v>
      </c>
      <c r="K136" s="77">
        <v>147</v>
      </c>
      <c r="L136" s="78">
        <v>2734595</v>
      </c>
      <c r="M136" s="53">
        <f t="shared" si="45"/>
        <v>1886870.55</v>
      </c>
      <c r="N136" s="53">
        <f t="shared" si="46"/>
        <v>574264.94999999995</v>
      </c>
      <c r="O136" s="53">
        <f t="shared" si="47"/>
        <v>273459.5</v>
      </c>
      <c r="P136" s="39">
        <f t="shared" si="48"/>
        <v>835.27138886343505</v>
      </c>
      <c r="Q136" s="39">
        <f t="shared" si="49"/>
        <v>9807</v>
      </c>
      <c r="R136" s="118">
        <f t="shared" si="50"/>
        <v>0</v>
      </c>
      <c r="S136" s="118">
        <f t="shared" si="51"/>
        <v>0</v>
      </c>
      <c r="T136" s="118">
        <f t="shared" si="52"/>
        <v>9807</v>
      </c>
      <c r="U136" s="118">
        <f t="shared" si="53"/>
        <v>0</v>
      </c>
      <c r="V136" s="118">
        <f t="shared" si="54"/>
        <v>0</v>
      </c>
    </row>
    <row r="137" spans="1:22" s="45" customFormat="1" outlineLevel="1" x14ac:dyDescent="0.3">
      <c r="A137" s="62">
        <f t="shared" si="55"/>
        <v>123</v>
      </c>
      <c r="B137" s="15" t="s">
        <v>167</v>
      </c>
      <c r="C137" s="15" t="s">
        <v>123</v>
      </c>
      <c r="D137" s="15" t="s">
        <v>837</v>
      </c>
      <c r="E137" s="62">
        <v>1945</v>
      </c>
      <c r="F137" s="62">
        <v>0</v>
      </c>
      <c r="G137" s="63">
        <v>3</v>
      </c>
      <c r="H137" s="53">
        <v>496.2</v>
      </c>
      <c r="I137" s="53">
        <v>475.6</v>
      </c>
      <c r="J137" s="53">
        <v>435.9</v>
      </c>
      <c r="K137" s="77">
        <v>18</v>
      </c>
      <c r="L137" s="78">
        <v>2860889</v>
      </c>
      <c r="M137" s="53">
        <f t="shared" si="45"/>
        <v>1974013.41</v>
      </c>
      <c r="N137" s="53">
        <f t="shared" si="46"/>
        <v>600786.69000000006</v>
      </c>
      <c r="O137" s="53">
        <f t="shared" si="47"/>
        <v>286088.90000000002</v>
      </c>
      <c r="P137" s="39">
        <f t="shared" si="48"/>
        <v>6015.3259041211095</v>
      </c>
      <c r="Q137" s="39">
        <f t="shared" si="49"/>
        <v>9807</v>
      </c>
      <c r="R137" s="118">
        <f t="shared" si="50"/>
        <v>0</v>
      </c>
      <c r="S137" s="118">
        <f t="shared" si="51"/>
        <v>0</v>
      </c>
      <c r="T137" s="118">
        <f t="shared" si="52"/>
        <v>9807</v>
      </c>
      <c r="U137" s="118">
        <f t="shared" si="53"/>
        <v>0</v>
      </c>
      <c r="V137" s="118">
        <f t="shared" si="54"/>
        <v>0</v>
      </c>
    </row>
    <row r="138" spans="1:22" s="45" customFormat="1" outlineLevel="1" x14ac:dyDescent="0.3">
      <c r="A138" s="62">
        <f t="shared" si="55"/>
        <v>124</v>
      </c>
      <c r="B138" s="15" t="s">
        <v>195</v>
      </c>
      <c r="C138" s="15" t="s">
        <v>124</v>
      </c>
      <c r="D138" s="15" t="s">
        <v>291</v>
      </c>
      <c r="E138" s="62">
        <v>1945</v>
      </c>
      <c r="F138" s="62">
        <v>0</v>
      </c>
      <c r="G138" s="63">
        <v>3</v>
      </c>
      <c r="H138" s="53">
        <v>466.8</v>
      </c>
      <c r="I138" s="53">
        <v>375.8</v>
      </c>
      <c r="J138" s="53">
        <v>304.5</v>
      </c>
      <c r="K138" s="77">
        <v>11</v>
      </c>
      <c r="L138" s="78">
        <v>1994849</v>
      </c>
      <c r="M138" s="53">
        <v>1376446</v>
      </c>
      <c r="N138" s="53">
        <v>518661</v>
      </c>
      <c r="O138" s="53">
        <v>99742</v>
      </c>
      <c r="P138" s="39">
        <f t="shared" si="48"/>
        <v>5308.2730175625329</v>
      </c>
      <c r="Q138" s="39">
        <f t="shared" si="49"/>
        <v>9807</v>
      </c>
      <c r="R138" s="118">
        <f t="shared" si="50"/>
        <v>0</v>
      </c>
      <c r="S138" s="118">
        <f t="shared" si="51"/>
        <v>0</v>
      </c>
      <c r="T138" s="118">
        <f t="shared" si="52"/>
        <v>9807</v>
      </c>
      <c r="U138" s="118">
        <f t="shared" si="53"/>
        <v>0</v>
      </c>
      <c r="V138" s="118">
        <f t="shared" si="54"/>
        <v>0</v>
      </c>
    </row>
    <row r="139" spans="1:22" s="45" customFormat="1" outlineLevel="1" x14ac:dyDescent="0.3">
      <c r="A139" s="62">
        <f t="shared" si="55"/>
        <v>125</v>
      </c>
      <c r="B139" s="15" t="s">
        <v>195</v>
      </c>
      <c r="C139" s="15" t="s">
        <v>124</v>
      </c>
      <c r="D139" s="15" t="s">
        <v>292</v>
      </c>
      <c r="E139" s="62">
        <v>1945</v>
      </c>
      <c r="F139" s="62">
        <v>0</v>
      </c>
      <c r="G139" s="63">
        <v>2</v>
      </c>
      <c r="H139" s="53">
        <v>239.2</v>
      </c>
      <c r="I139" s="53">
        <v>237.3</v>
      </c>
      <c r="J139" s="53">
        <v>152.19999999999999</v>
      </c>
      <c r="K139" s="77">
        <v>15</v>
      </c>
      <c r="L139" s="78">
        <v>1028833</v>
      </c>
      <c r="M139" s="53">
        <v>709894</v>
      </c>
      <c r="N139" s="53">
        <v>267497</v>
      </c>
      <c r="O139" s="53">
        <v>51442</v>
      </c>
      <c r="P139" s="39">
        <f t="shared" si="48"/>
        <v>4335.5794353139481</v>
      </c>
      <c r="Q139" s="39">
        <f t="shared" si="49"/>
        <v>16737</v>
      </c>
      <c r="R139" s="118">
        <f t="shared" si="50"/>
        <v>0</v>
      </c>
      <c r="S139" s="118">
        <f t="shared" si="51"/>
        <v>16737</v>
      </c>
      <c r="T139" s="118">
        <f t="shared" si="52"/>
        <v>0</v>
      </c>
      <c r="U139" s="118">
        <f t="shared" si="53"/>
        <v>0</v>
      </c>
      <c r="V139" s="118">
        <f t="shared" si="54"/>
        <v>0</v>
      </c>
    </row>
    <row r="140" spans="1:22" s="45" customFormat="1" outlineLevel="1" x14ac:dyDescent="0.3">
      <c r="A140" s="62">
        <f t="shared" si="55"/>
        <v>126</v>
      </c>
      <c r="B140" s="15" t="s">
        <v>195</v>
      </c>
      <c r="C140" s="15" t="s">
        <v>125</v>
      </c>
      <c r="D140" s="15" t="s">
        <v>293</v>
      </c>
      <c r="E140" s="62">
        <v>1959</v>
      </c>
      <c r="F140" s="62">
        <v>0</v>
      </c>
      <c r="G140" s="63">
        <v>2</v>
      </c>
      <c r="H140" s="53">
        <v>438.5</v>
      </c>
      <c r="I140" s="53">
        <v>396</v>
      </c>
      <c r="J140" s="53">
        <v>336.3</v>
      </c>
      <c r="K140" s="77">
        <v>17</v>
      </c>
      <c r="L140" s="78">
        <v>1146521</v>
      </c>
      <c r="M140" s="53">
        <v>791100</v>
      </c>
      <c r="N140" s="53">
        <v>298095</v>
      </c>
      <c r="O140" s="53">
        <v>57326</v>
      </c>
      <c r="P140" s="39">
        <f t="shared" si="48"/>
        <v>2895.2550505050503</v>
      </c>
      <c r="Q140" s="39">
        <f t="shared" si="49"/>
        <v>16737</v>
      </c>
      <c r="R140" s="118">
        <f t="shared" si="50"/>
        <v>0</v>
      </c>
      <c r="S140" s="118">
        <f t="shared" si="51"/>
        <v>16737</v>
      </c>
      <c r="T140" s="118">
        <f t="shared" si="52"/>
        <v>0</v>
      </c>
      <c r="U140" s="118">
        <f t="shared" si="53"/>
        <v>0</v>
      </c>
      <c r="V140" s="118">
        <f t="shared" si="54"/>
        <v>0</v>
      </c>
    </row>
    <row r="141" spans="1:22" s="45" customFormat="1" outlineLevel="1" x14ac:dyDescent="0.3">
      <c r="A141" s="62">
        <f t="shared" si="55"/>
        <v>127</v>
      </c>
      <c r="B141" s="15" t="s">
        <v>195</v>
      </c>
      <c r="C141" s="15" t="s">
        <v>126</v>
      </c>
      <c r="D141" s="15" t="s">
        <v>14</v>
      </c>
      <c r="E141" s="62">
        <v>1945</v>
      </c>
      <c r="F141" s="62">
        <v>0</v>
      </c>
      <c r="G141" s="63">
        <v>2</v>
      </c>
      <c r="H141" s="53">
        <v>325.60000000000002</v>
      </c>
      <c r="I141" s="53">
        <v>186.8</v>
      </c>
      <c r="J141" s="53">
        <v>72.180000000000007</v>
      </c>
      <c r="K141" s="77">
        <v>21</v>
      </c>
      <c r="L141" s="78">
        <v>776867</v>
      </c>
      <c r="M141" s="53">
        <v>536038</v>
      </c>
      <c r="N141" s="53">
        <v>201986</v>
      </c>
      <c r="O141" s="53">
        <v>38843</v>
      </c>
      <c r="P141" s="39">
        <f t="shared" si="48"/>
        <v>4158.8169164882229</v>
      </c>
      <c r="Q141" s="39">
        <f t="shared" si="49"/>
        <v>16737</v>
      </c>
      <c r="R141" s="118">
        <f t="shared" si="50"/>
        <v>0</v>
      </c>
      <c r="S141" s="118">
        <f t="shared" si="51"/>
        <v>16737</v>
      </c>
      <c r="T141" s="118">
        <f t="shared" si="52"/>
        <v>0</v>
      </c>
      <c r="U141" s="118">
        <f t="shared" si="53"/>
        <v>0</v>
      </c>
      <c r="V141" s="118">
        <f t="shared" si="54"/>
        <v>0</v>
      </c>
    </row>
    <row r="142" spans="1:22" s="45" customFormat="1" x14ac:dyDescent="0.3">
      <c r="A142" s="62">
        <f t="shared" si="55"/>
        <v>128</v>
      </c>
      <c r="B142" s="150" t="s">
        <v>532</v>
      </c>
      <c r="C142" s="151"/>
      <c r="D142" s="151"/>
      <c r="E142" s="151"/>
      <c r="F142" s="151"/>
      <c r="G142" s="152"/>
      <c r="H142" s="70">
        <f t="shared" ref="H142:O142" si="56">SUM(H130:H141)</f>
        <v>12782.800000000001</v>
      </c>
      <c r="I142" s="70">
        <f t="shared" si="56"/>
        <v>10096.499999999998</v>
      </c>
      <c r="J142" s="70">
        <f t="shared" si="56"/>
        <v>8817.7799999999988</v>
      </c>
      <c r="K142" s="76">
        <f t="shared" si="56"/>
        <v>476</v>
      </c>
      <c r="L142" s="70">
        <f t="shared" si="56"/>
        <v>31204932.469999999</v>
      </c>
      <c r="M142" s="70">
        <f t="shared" si="56"/>
        <v>21531403.100000001</v>
      </c>
      <c r="N142" s="70">
        <f t="shared" si="56"/>
        <v>6800390.120000001</v>
      </c>
      <c r="O142" s="70">
        <f t="shared" si="56"/>
        <v>2873139.25</v>
      </c>
      <c r="P142" s="70"/>
      <c r="Q142" s="70"/>
      <c r="V142" s="45" t="s">
        <v>165</v>
      </c>
    </row>
    <row r="143" spans="1:22" s="45" customFormat="1" x14ac:dyDescent="0.3">
      <c r="A143" s="171" t="s">
        <v>214</v>
      </c>
      <c r="B143" s="172"/>
      <c r="C143" s="172"/>
      <c r="D143" s="172"/>
      <c r="E143" s="172"/>
      <c r="F143" s="172"/>
      <c r="G143" s="172"/>
      <c r="H143" s="172"/>
      <c r="I143" s="172"/>
      <c r="J143" s="172"/>
      <c r="K143" s="172"/>
      <c r="L143" s="172"/>
      <c r="M143" s="172"/>
      <c r="N143" s="172"/>
      <c r="O143" s="172"/>
      <c r="P143" s="172"/>
      <c r="Q143" s="173"/>
      <c r="V143" s="45" t="s">
        <v>165</v>
      </c>
    </row>
    <row r="144" spans="1:22" s="45" customFormat="1" outlineLevel="1" x14ac:dyDescent="0.3">
      <c r="A144" s="62">
        <f>A142+1</f>
        <v>129</v>
      </c>
      <c r="B144" s="15" t="s">
        <v>214</v>
      </c>
      <c r="C144" s="15" t="s">
        <v>306</v>
      </c>
      <c r="D144" s="15" t="s">
        <v>846</v>
      </c>
      <c r="E144" s="121">
        <v>1987</v>
      </c>
      <c r="F144" s="67">
        <v>0</v>
      </c>
      <c r="G144" s="122">
        <v>10</v>
      </c>
      <c r="H144" s="80">
        <v>7619.4</v>
      </c>
      <c r="I144" s="78">
        <v>6834.4</v>
      </c>
      <c r="J144" s="78">
        <v>3594.9</v>
      </c>
      <c r="K144" s="133">
        <v>300</v>
      </c>
      <c r="L144" s="123">
        <v>6127431.7400000002</v>
      </c>
      <c r="M144" s="124">
        <v>3063715.87</v>
      </c>
      <c r="N144" s="124">
        <v>2757344.28</v>
      </c>
      <c r="O144" s="124">
        <v>306371.59000000003</v>
      </c>
      <c r="P144" s="125">
        <f t="shared" ref="P144:P207" si="57">L144/I144</f>
        <v>896.55737738499363</v>
      </c>
      <c r="Q144" s="126">
        <f t="shared" ref="Q144:Q207" si="58">SUM(R144:V144)</f>
        <v>9919</v>
      </c>
      <c r="R144" s="118">
        <f t="shared" ref="R144:R207" si="59">IF(G144=1,18174,0)</f>
        <v>0</v>
      </c>
      <c r="S144" s="118">
        <f t="shared" ref="S144:S207" si="60">IF(G144=2,16737,0)</f>
        <v>0</v>
      </c>
      <c r="T144" s="118">
        <f t="shared" ref="T144:T207" si="61">IF(OR(3=G144,G144=4,G144=5),9807,0)</f>
        <v>0</v>
      </c>
      <c r="U144" s="118">
        <f t="shared" ref="U144:U207" si="62">IF(OR(G144=6,G144=7,G144=8,G144=9),10112,0)</f>
        <v>0</v>
      </c>
      <c r="V144" s="118">
        <f t="shared" ref="V144:V207" si="63">IF(G144&gt;=10,9919,0)</f>
        <v>9919</v>
      </c>
    </row>
    <row r="145" spans="1:22" s="45" customFormat="1" outlineLevel="1" x14ac:dyDescent="0.3">
      <c r="A145" s="62">
        <f>A144+1</f>
        <v>130</v>
      </c>
      <c r="B145" s="15" t="s">
        <v>214</v>
      </c>
      <c r="C145" s="15" t="s">
        <v>306</v>
      </c>
      <c r="D145" s="15" t="s">
        <v>847</v>
      </c>
      <c r="E145" s="121">
        <v>1983</v>
      </c>
      <c r="F145" s="67">
        <v>0</v>
      </c>
      <c r="G145" s="121">
        <v>9</v>
      </c>
      <c r="H145" s="78">
        <v>11459.8</v>
      </c>
      <c r="I145" s="78">
        <v>9498.2999999999993</v>
      </c>
      <c r="J145" s="78">
        <v>5209.5600000000004</v>
      </c>
      <c r="K145" s="134">
        <v>450</v>
      </c>
      <c r="L145" s="127">
        <v>8496107.3399999999</v>
      </c>
      <c r="M145" s="127">
        <v>4248053.67</v>
      </c>
      <c r="N145" s="127">
        <v>3823248.3</v>
      </c>
      <c r="O145" s="127">
        <v>424805.37</v>
      </c>
      <c r="P145" s="125">
        <f t="shared" si="57"/>
        <v>894.48715454344472</v>
      </c>
      <c r="Q145" s="126">
        <f t="shared" si="58"/>
        <v>10112</v>
      </c>
      <c r="R145" s="118">
        <f t="shared" si="59"/>
        <v>0</v>
      </c>
      <c r="S145" s="118">
        <f t="shared" si="60"/>
        <v>0</v>
      </c>
      <c r="T145" s="118">
        <f t="shared" si="61"/>
        <v>0</v>
      </c>
      <c r="U145" s="118">
        <f t="shared" si="62"/>
        <v>10112</v>
      </c>
      <c r="V145" s="118">
        <f t="shared" si="63"/>
        <v>0</v>
      </c>
    </row>
    <row r="146" spans="1:22" s="45" customFormat="1" outlineLevel="1" x14ac:dyDescent="0.3">
      <c r="A146" s="62">
        <f t="shared" ref="A146:A209" si="64">A145+1</f>
        <v>131</v>
      </c>
      <c r="B146" s="15" t="s">
        <v>214</v>
      </c>
      <c r="C146" s="15" t="s">
        <v>306</v>
      </c>
      <c r="D146" s="15" t="s">
        <v>848</v>
      </c>
      <c r="E146" s="121">
        <v>1983</v>
      </c>
      <c r="F146" s="67">
        <v>0</v>
      </c>
      <c r="G146" s="122">
        <v>10</v>
      </c>
      <c r="H146" s="80">
        <v>8012.3</v>
      </c>
      <c r="I146" s="78">
        <v>6320.9</v>
      </c>
      <c r="J146" s="78">
        <v>3558.7</v>
      </c>
      <c r="K146" s="133">
        <v>290</v>
      </c>
      <c r="L146" s="127">
        <v>6040645.7400000002</v>
      </c>
      <c r="M146" s="127">
        <v>3020322.87</v>
      </c>
      <c r="N146" s="127">
        <v>2718290.58</v>
      </c>
      <c r="O146" s="127">
        <v>302032.28999999998</v>
      </c>
      <c r="P146" s="125">
        <f t="shared" si="57"/>
        <v>955.66228543403633</v>
      </c>
      <c r="Q146" s="126">
        <f t="shared" si="58"/>
        <v>9919</v>
      </c>
      <c r="R146" s="118">
        <f t="shared" si="59"/>
        <v>0</v>
      </c>
      <c r="S146" s="118">
        <f t="shared" si="60"/>
        <v>0</v>
      </c>
      <c r="T146" s="118">
        <f t="shared" si="61"/>
        <v>0</v>
      </c>
      <c r="U146" s="118">
        <f t="shared" si="62"/>
        <v>0</v>
      </c>
      <c r="V146" s="118">
        <f t="shared" si="63"/>
        <v>9919</v>
      </c>
    </row>
    <row r="147" spans="1:22" s="45" customFormat="1" outlineLevel="1" x14ac:dyDescent="0.3">
      <c r="A147" s="62">
        <f t="shared" si="64"/>
        <v>132</v>
      </c>
      <c r="B147" s="15" t="s">
        <v>214</v>
      </c>
      <c r="C147" s="15" t="s">
        <v>306</v>
      </c>
      <c r="D147" s="15" t="s">
        <v>849</v>
      </c>
      <c r="E147" s="121">
        <v>1983</v>
      </c>
      <c r="F147" s="67">
        <v>0</v>
      </c>
      <c r="G147" s="122">
        <v>10</v>
      </c>
      <c r="H147" s="78">
        <v>6505.3</v>
      </c>
      <c r="I147" s="78">
        <v>4612.1000000000004</v>
      </c>
      <c r="J147" s="78">
        <v>2405.6999999999998</v>
      </c>
      <c r="K147" s="134">
        <v>200</v>
      </c>
      <c r="L147" s="127">
        <v>3424447.78</v>
      </c>
      <c r="M147" s="127">
        <v>1712223.89</v>
      </c>
      <c r="N147" s="127">
        <v>1541001.5</v>
      </c>
      <c r="O147" s="127">
        <v>171222.39</v>
      </c>
      <c r="P147" s="125">
        <f t="shared" si="57"/>
        <v>742.49209253919025</v>
      </c>
      <c r="Q147" s="126">
        <f t="shared" si="58"/>
        <v>9919</v>
      </c>
      <c r="R147" s="118">
        <f t="shared" si="59"/>
        <v>0</v>
      </c>
      <c r="S147" s="118">
        <f t="shared" si="60"/>
        <v>0</v>
      </c>
      <c r="T147" s="118">
        <f t="shared" si="61"/>
        <v>0</v>
      </c>
      <c r="U147" s="118">
        <f t="shared" si="62"/>
        <v>0</v>
      </c>
      <c r="V147" s="118">
        <f t="shared" si="63"/>
        <v>9919</v>
      </c>
    </row>
    <row r="148" spans="1:22" s="45" customFormat="1" outlineLevel="1" x14ac:dyDescent="0.3">
      <c r="A148" s="62">
        <f t="shared" si="64"/>
        <v>133</v>
      </c>
      <c r="B148" s="15" t="s">
        <v>214</v>
      </c>
      <c r="C148" s="15" t="s">
        <v>306</v>
      </c>
      <c r="D148" s="15" t="s">
        <v>850</v>
      </c>
      <c r="E148" s="121">
        <v>1985</v>
      </c>
      <c r="F148" s="67">
        <v>0</v>
      </c>
      <c r="G148" s="122">
        <v>10</v>
      </c>
      <c r="H148" s="78">
        <v>12390.4</v>
      </c>
      <c r="I148" s="78">
        <v>9180.4</v>
      </c>
      <c r="J148" s="78">
        <v>4806</v>
      </c>
      <c r="K148" s="134">
        <v>400</v>
      </c>
      <c r="L148" s="127">
        <v>6848997.7000000002</v>
      </c>
      <c r="M148" s="127">
        <v>3424498.85</v>
      </c>
      <c r="N148" s="127">
        <v>3082048.96</v>
      </c>
      <c r="O148" s="127">
        <v>342449.89</v>
      </c>
      <c r="P148" s="125">
        <f t="shared" si="57"/>
        <v>746.04567339113771</v>
      </c>
      <c r="Q148" s="126">
        <f t="shared" si="58"/>
        <v>9919</v>
      </c>
      <c r="R148" s="118">
        <f t="shared" si="59"/>
        <v>0</v>
      </c>
      <c r="S148" s="118">
        <f t="shared" si="60"/>
        <v>0</v>
      </c>
      <c r="T148" s="118">
        <f t="shared" si="61"/>
        <v>0</v>
      </c>
      <c r="U148" s="118">
        <f t="shared" si="62"/>
        <v>0</v>
      </c>
      <c r="V148" s="118">
        <f t="shared" si="63"/>
        <v>9919</v>
      </c>
    </row>
    <row r="149" spans="1:22" s="45" customFormat="1" outlineLevel="1" x14ac:dyDescent="0.3">
      <c r="A149" s="62">
        <f t="shared" si="64"/>
        <v>134</v>
      </c>
      <c r="B149" s="15" t="s">
        <v>214</v>
      </c>
      <c r="C149" s="15" t="s">
        <v>306</v>
      </c>
      <c r="D149" s="15" t="s">
        <v>851</v>
      </c>
      <c r="E149" s="62">
        <v>1966</v>
      </c>
      <c r="F149" s="62">
        <v>0</v>
      </c>
      <c r="G149" s="63">
        <v>5</v>
      </c>
      <c r="H149" s="53">
        <v>2539</v>
      </c>
      <c r="I149" s="53">
        <v>2539</v>
      </c>
      <c r="J149" s="53">
        <v>2123.6999999999998</v>
      </c>
      <c r="K149" s="75">
        <v>141</v>
      </c>
      <c r="L149" s="127">
        <v>23951.83</v>
      </c>
      <c r="M149" s="127">
        <v>11975.92</v>
      </c>
      <c r="N149" s="127">
        <v>11975.91</v>
      </c>
      <c r="O149" s="127">
        <v>0</v>
      </c>
      <c r="P149" s="125">
        <f t="shared" si="57"/>
        <v>9.4335683339897596</v>
      </c>
      <c r="Q149" s="126">
        <f t="shared" si="58"/>
        <v>9807</v>
      </c>
      <c r="R149" s="118">
        <f t="shared" si="59"/>
        <v>0</v>
      </c>
      <c r="S149" s="118">
        <f t="shared" si="60"/>
        <v>0</v>
      </c>
      <c r="T149" s="118">
        <f t="shared" si="61"/>
        <v>9807</v>
      </c>
      <c r="U149" s="118">
        <f t="shared" si="62"/>
        <v>0</v>
      </c>
      <c r="V149" s="118">
        <f t="shared" si="63"/>
        <v>0</v>
      </c>
    </row>
    <row r="150" spans="1:22" s="47" customFormat="1" outlineLevel="1" x14ac:dyDescent="0.25">
      <c r="A150" s="62">
        <f t="shared" si="64"/>
        <v>135</v>
      </c>
      <c r="B150" s="69" t="s">
        <v>214</v>
      </c>
      <c r="C150" s="15" t="s">
        <v>306</v>
      </c>
      <c r="D150" s="15" t="s">
        <v>852</v>
      </c>
      <c r="E150" s="121">
        <v>1945</v>
      </c>
      <c r="F150" s="67">
        <v>0</v>
      </c>
      <c r="G150" s="121">
        <v>2</v>
      </c>
      <c r="H150" s="80">
        <v>532</v>
      </c>
      <c r="I150" s="78">
        <v>248.8</v>
      </c>
      <c r="J150" s="78">
        <v>203.2</v>
      </c>
      <c r="K150" s="133">
        <v>16</v>
      </c>
      <c r="L150" s="127">
        <v>458945</v>
      </c>
      <c r="M150" s="127">
        <v>229472.5</v>
      </c>
      <c r="N150" s="127">
        <v>206525.25</v>
      </c>
      <c r="O150" s="127">
        <v>22947.25</v>
      </c>
      <c r="P150" s="125">
        <f t="shared" si="57"/>
        <v>1844.6342443729902</v>
      </c>
      <c r="Q150" s="126">
        <f t="shared" si="58"/>
        <v>16737</v>
      </c>
      <c r="R150" s="118">
        <f t="shared" si="59"/>
        <v>0</v>
      </c>
      <c r="S150" s="118">
        <f t="shared" si="60"/>
        <v>16737</v>
      </c>
      <c r="T150" s="118">
        <f t="shared" si="61"/>
        <v>0</v>
      </c>
      <c r="U150" s="118">
        <f t="shared" si="62"/>
        <v>0</v>
      </c>
      <c r="V150" s="118">
        <f t="shared" si="63"/>
        <v>0</v>
      </c>
    </row>
    <row r="151" spans="1:22" s="45" customFormat="1" ht="27.6" outlineLevel="1" x14ac:dyDescent="0.3">
      <c r="A151" s="62">
        <f t="shared" si="64"/>
        <v>136</v>
      </c>
      <c r="B151" s="15" t="s">
        <v>214</v>
      </c>
      <c r="C151" s="15" t="s">
        <v>306</v>
      </c>
      <c r="D151" s="15" t="s">
        <v>853</v>
      </c>
      <c r="E151" s="121">
        <v>1945</v>
      </c>
      <c r="F151" s="67">
        <v>0</v>
      </c>
      <c r="G151" s="121">
        <v>3</v>
      </c>
      <c r="H151" s="80">
        <v>2844.2</v>
      </c>
      <c r="I151" s="78">
        <v>1998.2</v>
      </c>
      <c r="J151" s="78">
        <v>1203.8</v>
      </c>
      <c r="K151" s="133">
        <v>105</v>
      </c>
      <c r="L151" s="127">
        <v>2357911</v>
      </c>
      <c r="M151" s="127">
        <v>1178955.5</v>
      </c>
      <c r="N151" s="127">
        <v>990322.62</v>
      </c>
      <c r="O151" s="127">
        <v>188632.88</v>
      </c>
      <c r="P151" s="125">
        <f t="shared" si="57"/>
        <v>1180.0175157641877</v>
      </c>
      <c r="Q151" s="126">
        <f t="shared" si="58"/>
        <v>9807</v>
      </c>
      <c r="R151" s="118">
        <f t="shared" si="59"/>
        <v>0</v>
      </c>
      <c r="S151" s="118">
        <f t="shared" si="60"/>
        <v>0</v>
      </c>
      <c r="T151" s="118">
        <f t="shared" si="61"/>
        <v>9807</v>
      </c>
      <c r="U151" s="118">
        <f t="shared" si="62"/>
        <v>0</v>
      </c>
      <c r="V151" s="118">
        <f t="shared" si="63"/>
        <v>0</v>
      </c>
    </row>
    <row r="152" spans="1:22" s="45" customFormat="1" outlineLevel="1" x14ac:dyDescent="0.3">
      <c r="A152" s="62">
        <f t="shared" si="64"/>
        <v>137</v>
      </c>
      <c r="B152" s="15" t="s">
        <v>214</v>
      </c>
      <c r="C152" s="15" t="s">
        <v>306</v>
      </c>
      <c r="D152" s="15" t="s">
        <v>854</v>
      </c>
      <c r="E152" s="121">
        <v>1945</v>
      </c>
      <c r="F152" s="67">
        <v>0</v>
      </c>
      <c r="G152" s="121">
        <v>3</v>
      </c>
      <c r="H152" s="80">
        <v>448.1</v>
      </c>
      <c r="I152" s="78">
        <v>332.6</v>
      </c>
      <c r="J152" s="78">
        <v>229.1</v>
      </c>
      <c r="K152" s="133">
        <v>15</v>
      </c>
      <c r="L152" s="127">
        <v>354749.58</v>
      </c>
      <c r="M152" s="127">
        <v>177374.79</v>
      </c>
      <c r="N152" s="127">
        <v>159637.31</v>
      </c>
      <c r="O152" s="127">
        <v>17737.48</v>
      </c>
      <c r="P152" s="125">
        <f t="shared" si="57"/>
        <v>1066.5952495490078</v>
      </c>
      <c r="Q152" s="126">
        <f t="shared" si="58"/>
        <v>9807</v>
      </c>
      <c r="R152" s="118">
        <f t="shared" si="59"/>
        <v>0</v>
      </c>
      <c r="S152" s="118">
        <f t="shared" si="60"/>
        <v>0</v>
      </c>
      <c r="T152" s="118">
        <f t="shared" si="61"/>
        <v>9807</v>
      </c>
      <c r="U152" s="118">
        <f t="shared" si="62"/>
        <v>0</v>
      </c>
      <c r="V152" s="118">
        <f t="shared" si="63"/>
        <v>0</v>
      </c>
    </row>
    <row r="153" spans="1:22" s="45" customFormat="1" outlineLevel="1" x14ac:dyDescent="0.3">
      <c r="A153" s="62">
        <f t="shared" si="64"/>
        <v>138</v>
      </c>
      <c r="B153" s="15" t="s">
        <v>214</v>
      </c>
      <c r="C153" s="15" t="s">
        <v>306</v>
      </c>
      <c r="D153" s="15" t="s">
        <v>776</v>
      </c>
      <c r="E153" s="62">
        <v>1945</v>
      </c>
      <c r="F153" s="62">
        <v>0</v>
      </c>
      <c r="G153" s="63">
        <v>1</v>
      </c>
      <c r="H153" s="53">
        <v>378.9</v>
      </c>
      <c r="I153" s="53">
        <v>378.9</v>
      </c>
      <c r="J153" s="53">
        <v>378.9</v>
      </c>
      <c r="K153" s="75">
        <v>15</v>
      </c>
      <c r="L153" s="127">
        <v>1649223.94</v>
      </c>
      <c r="M153" s="127">
        <v>824611.97</v>
      </c>
      <c r="N153" s="127">
        <v>824611.97</v>
      </c>
      <c r="O153" s="127">
        <v>0</v>
      </c>
      <c r="P153" s="125">
        <f t="shared" si="57"/>
        <v>4352.6628134072316</v>
      </c>
      <c r="Q153" s="126">
        <f t="shared" si="58"/>
        <v>18174</v>
      </c>
      <c r="R153" s="118">
        <f t="shared" si="59"/>
        <v>18174</v>
      </c>
      <c r="S153" s="118">
        <f t="shared" si="60"/>
        <v>0</v>
      </c>
      <c r="T153" s="118">
        <f t="shared" si="61"/>
        <v>0</v>
      </c>
      <c r="U153" s="118">
        <f t="shared" si="62"/>
        <v>0</v>
      </c>
      <c r="V153" s="118">
        <f t="shared" si="63"/>
        <v>0</v>
      </c>
    </row>
    <row r="154" spans="1:22" s="45" customFormat="1" outlineLevel="1" x14ac:dyDescent="0.3">
      <c r="A154" s="62">
        <f t="shared" si="64"/>
        <v>139</v>
      </c>
      <c r="B154" s="15" t="s">
        <v>214</v>
      </c>
      <c r="C154" s="15" t="s">
        <v>306</v>
      </c>
      <c r="D154" s="15" t="s">
        <v>770</v>
      </c>
      <c r="E154" s="67">
        <v>1945</v>
      </c>
      <c r="F154" s="67">
        <v>0</v>
      </c>
      <c r="G154" s="67">
        <v>3</v>
      </c>
      <c r="H154" s="39">
        <v>502.7</v>
      </c>
      <c r="I154" s="39">
        <v>502.7</v>
      </c>
      <c r="J154" s="39">
        <v>257.89999999999998</v>
      </c>
      <c r="K154" s="75">
        <v>41</v>
      </c>
      <c r="L154" s="127">
        <v>2664955.17</v>
      </c>
      <c r="M154" s="127">
        <v>1332477.5900000001</v>
      </c>
      <c r="N154" s="127">
        <v>1332477.58</v>
      </c>
      <c r="O154" s="127">
        <v>0</v>
      </c>
      <c r="P154" s="125">
        <f t="shared" si="57"/>
        <v>5301.2834095882235</v>
      </c>
      <c r="Q154" s="126">
        <f t="shared" si="58"/>
        <v>9807</v>
      </c>
      <c r="R154" s="118">
        <f t="shared" si="59"/>
        <v>0</v>
      </c>
      <c r="S154" s="118">
        <f t="shared" si="60"/>
        <v>0</v>
      </c>
      <c r="T154" s="118">
        <f t="shared" si="61"/>
        <v>9807</v>
      </c>
      <c r="U154" s="118">
        <f t="shared" si="62"/>
        <v>0</v>
      </c>
      <c r="V154" s="118">
        <f t="shared" si="63"/>
        <v>0</v>
      </c>
    </row>
    <row r="155" spans="1:22" s="45" customFormat="1" outlineLevel="1" x14ac:dyDescent="0.3">
      <c r="A155" s="62">
        <f t="shared" si="64"/>
        <v>140</v>
      </c>
      <c r="B155" s="15" t="s">
        <v>214</v>
      </c>
      <c r="C155" s="15" t="s">
        <v>306</v>
      </c>
      <c r="D155" s="15" t="s">
        <v>760</v>
      </c>
      <c r="E155" s="67">
        <v>1945</v>
      </c>
      <c r="F155" s="67">
        <v>0</v>
      </c>
      <c r="G155" s="67">
        <v>2</v>
      </c>
      <c r="H155" s="39">
        <v>989.7</v>
      </c>
      <c r="I155" s="39">
        <v>945.9</v>
      </c>
      <c r="J155" s="39">
        <v>730.7</v>
      </c>
      <c r="K155" s="75">
        <v>55</v>
      </c>
      <c r="L155" s="127">
        <v>6225296.1299999999</v>
      </c>
      <c r="M155" s="128">
        <v>3112648.07</v>
      </c>
      <c r="N155" s="128">
        <v>3112648.06</v>
      </c>
      <c r="O155" s="128">
        <v>0</v>
      </c>
      <c r="P155" s="125">
        <f t="shared" si="57"/>
        <v>6581.3470028544243</v>
      </c>
      <c r="Q155" s="126">
        <f t="shared" si="58"/>
        <v>16737</v>
      </c>
      <c r="R155" s="118">
        <f t="shared" si="59"/>
        <v>0</v>
      </c>
      <c r="S155" s="118">
        <f t="shared" si="60"/>
        <v>16737</v>
      </c>
      <c r="T155" s="118">
        <f t="shared" si="61"/>
        <v>0</v>
      </c>
      <c r="U155" s="118">
        <f t="shared" si="62"/>
        <v>0</v>
      </c>
      <c r="V155" s="118">
        <f t="shared" si="63"/>
        <v>0</v>
      </c>
    </row>
    <row r="156" spans="1:22" s="45" customFormat="1" outlineLevel="1" x14ac:dyDescent="0.3">
      <c r="A156" s="62">
        <f t="shared" si="64"/>
        <v>141</v>
      </c>
      <c r="B156" s="15" t="s">
        <v>214</v>
      </c>
      <c r="C156" s="15" t="s">
        <v>306</v>
      </c>
      <c r="D156" s="15" t="s">
        <v>681</v>
      </c>
      <c r="E156" s="121">
        <v>1945</v>
      </c>
      <c r="F156" s="67">
        <v>0</v>
      </c>
      <c r="G156" s="129">
        <v>5</v>
      </c>
      <c r="H156" s="78">
        <v>2361.1999999999998</v>
      </c>
      <c r="I156" s="78">
        <v>1943</v>
      </c>
      <c r="J156" s="78">
        <v>1108.44</v>
      </c>
      <c r="K156" s="133">
        <v>75</v>
      </c>
      <c r="L156" s="127">
        <v>983000</v>
      </c>
      <c r="M156" s="128">
        <v>491500</v>
      </c>
      <c r="N156" s="128">
        <v>442350</v>
      </c>
      <c r="O156" s="128">
        <v>49150</v>
      </c>
      <c r="P156" s="125">
        <f t="shared" si="57"/>
        <v>505.91868244981987</v>
      </c>
      <c r="Q156" s="126">
        <f t="shared" si="58"/>
        <v>9807</v>
      </c>
      <c r="R156" s="118">
        <f t="shared" si="59"/>
        <v>0</v>
      </c>
      <c r="S156" s="118">
        <f t="shared" si="60"/>
        <v>0</v>
      </c>
      <c r="T156" s="118">
        <f t="shared" si="61"/>
        <v>9807</v>
      </c>
      <c r="U156" s="118">
        <f t="shared" si="62"/>
        <v>0</v>
      </c>
      <c r="V156" s="118">
        <f t="shared" si="63"/>
        <v>0</v>
      </c>
    </row>
    <row r="157" spans="1:22" s="45" customFormat="1" outlineLevel="1" x14ac:dyDescent="0.3">
      <c r="A157" s="62">
        <f t="shared" si="64"/>
        <v>142</v>
      </c>
      <c r="B157" s="15" t="s">
        <v>214</v>
      </c>
      <c r="C157" s="15" t="s">
        <v>306</v>
      </c>
      <c r="D157" s="15" t="s">
        <v>777</v>
      </c>
      <c r="E157" s="67">
        <v>1945</v>
      </c>
      <c r="F157" s="67">
        <v>0</v>
      </c>
      <c r="G157" s="67">
        <v>3</v>
      </c>
      <c r="H157" s="126">
        <v>571.29999999999995</v>
      </c>
      <c r="I157" s="126">
        <v>571.29999999999995</v>
      </c>
      <c r="J157" s="126">
        <v>341.99999999999994</v>
      </c>
      <c r="K157" s="136">
        <v>21</v>
      </c>
      <c r="L157" s="127">
        <v>1700000</v>
      </c>
      <c r="M157" s="127">
        <v>850000</v>
      </c>
      <c r="N157" s="127">
        <v>850000</v>
      </c>
      <c r="O157" s="127">
        <v>0</v>
      </c>
      <c r="P157" s="125">
        <f t="shared" si="57"/>
        <v>2975.6695256432699</v>
      </c>
      <c r="Q157" s="126">
        <f t="shared" si="58"/>
        <v>9807</v>
      </c>
      <c r="R157" s="118">
        <f t="shared" si="59"/>
        <v>0</v>
      </c>
      <c r="S157" s="118">
        <f t="shared" si="60"/>
        <v>0</v>
      </c>
      <c r="T157" s="118">
        <f t="shared" si="61"/>
        <v>9807</v>
      </c>
      <c r="U157" s="118">
        <f t="shared" si="62"/>
        <v>0</v>
      </c>
      <c r="V157" s="118">
        <f t="shared" si="63"/>
        <v>0</v>
      </c>
    </row>
    <row r="158" spans="1:22" s="45" customFormat="1" outlineLevel="1" x14ac:dyDescent="0.3">
      <c r="A158" s="62">
        <f t="shared" si="64"/>
        <v>143</v>
      </c>
      <c r="B158" s="15" t="s">
        <v>214</v>
      </c>
      <c r="C158" s="15" t="s">
        <v>306</v>
      </c>
      <c r="D158" s="15" t="s">
        <v>727</v>
      </c>
      <c r="E158" s="121">
        <v>1972</v>
      </c>
      <c r="F158" s="67">
        <v>0</v>
      </c>
      <c r="G158" s="121">
        <v>5</v>
      </c>
      <c r="H158" s="80">
        <v>3880.4</v>
      </c>
      <c r="I158" s="78">
        <v>2913.1</v>
      </c>
      <c r="J158" s="78">
        <v>1636.8</v>
      </c>
      <c r="K158" s="134">
        <v>173</v>
      </c>
      <c r="L158" s="127">
        <v>1892274</v>
      </c>
      <c r="M158" s="127">
        <v>946137</v>
      </c>
      <c r="N158" s="127">
        <v>830708.29</v>
      </c>
      <c r="O158" s="127">
        <v>115428.71</v>
      </c>
      <c r="P158" s="125">
        <f t="shared" si="57"/>
        <v>649.57399334042771</v>
      </c>
      <c r="Q158" s="126">
        <f t="shared" si="58"/>
        <v>9807</v>
      </c>
      <c r="R158" s="118">
        <f t="shared" si="59"/>
        <v>0</v>
      </c>
      <c r="S158" s="118">
        <f t="shared" si="60"/>
        <v>0</v>
      </c>
      <c r="T158" s="118">
        <f t="shared" si="61"/>
        <v>9807</v>
      </c>
      <c r="U158" s="118">
        <f t="shared" si="62"/>
        <v>0</v>
      </c>
      <c r="V158" s="118">
        <f t="shared" si="63"/>
        <v>0</v>
      </c>
    </row>
    <row r="159" spans="1:22" s="48" customFormat="1" ht="41.4" outlineLevel="1" x14ac:dyDescent="0.25">
      <c r="A159" s="62">
        <f t="shared" si="64"/>
        <v>144</v>
      </c>
      <c r="B159" s="15" t="s">
        <v>214</v>
      </c>
      <c r="C159" s="15" t="s">
        <v>306</v>
      </c>
      <c r="D159" s="15" t="s">
        <v>855</v>
      </c>
      <c r="E159" s="67">
        <v>1945</v>
      </c>
      <c r="F159" s="67">
        <v>0</v>
      </c>
      <c r="G159" s="67">
        <v>4</v>
      </c>
      <c r="H159" s="81">
        <v>9339.9</v>
      </c>
      <c r="I159" s="81">
        <v>8233.9</v>
      </c>
      <c r="J159" s="81">
        <v>6570</v>
      </c>
      <c r="K159" s="135">
        <v>312</v>
      </c>
      <c r="L159" s="127">
        <v>24425557</v>
      </c>
      <c r="M159" s="127">
        <v>12212778.5</v>
      </c>
      <c r="N159" s="127">
        <v>12212778.5</v>
      </c>
      <c r="O159" s="127">
        <v>0</v>
      </c>
      <c r="P159" s="125">
        <f t="shared" si="57"/>
        <v>2966.4626726095776</v>
      </c>
      <c r="Q159" s="126">
        <f t="shared" si="58"/>
        <v>9807</v>
      </c>
      <c r="R159" s="118">
        <f t="shared" si="59"/>
        <v>0</v>
      </c>
      <c r="S159" s="118">
        <f t="shared" si="60"/>
        <v>0</v>
      </c>
      <c r="T159" s="118">
        <f t="shared" si="61"/>
        <v>9807</v>
      </c>
      <c r="U159" s="118">
        <f t="shared" si="62"/>
        <v>0</v>
      </c>
      <c r="V159" s="118">
        <f t="shared" si="63"/>
        <v>0</v>
      </c>
    </row>
    <row r="160" spans="1:22" s="45" customFormat="1" outlineLevel="1" x14ac:dyDescent="0.3">
      <c r="A160" s="62">
        <f t="shared" si="64"/>
        <v>145</v>
      </c>
      <c r="B160" s="15" t="s">
        <v>214</v>
      </c>
      <c r="C160" s="15" t="s">
        <v>306</v>
      </c>
      <c r="D160" s="15" t="s">
        <v>767</v>
      </c>
      <c r="E160" s="67">
        <v>1945</v>
      </c>
      <c r="F160" s="67">
        <v>0</v>
      </c>
      <c r="G160" s="67">
        <v>2</v>
      </c>
      <c r="H160" s="39">
        <v>248.5</v>
      </c>
      <c r="I160" s="39">
        <v>248.5</v>
      </c>
      <c r="J160" s="39">
        <v>248.5</v>
      </c>
      <c r="K160" s="75">
        <v>13</v>
      </c>
      <c r="L160" s="127">
        <v>889294.17</v>
      </c>
      <c r="M160" s="127">
        <v>444647.09</v>
      </c>
      <c r="N160" s="127">
        <v>444647.08</v>
      </c>
      <c r="O160" s="127">
        <v>0</v>
      </c>
      <c r="P160" s="125">
        <f t="shared" si="57"/>
        <v>3578.6485714285718</v>
      </c>
      <c r="Q160" s="126">
        <f t="shared" si="58"/>
        <v>16737</v>
      </c>
      <c r="R160" s="118">
        <f t="shared" si="59"/>
        <v>0</v>
      </c>
      <c r="S160" s="118">
        <f t="shared" si="60"/>
        <v>16737</v>
      </c>
      <c r="T160" s="118">
        <f t="shared" si="61"/>
        <v>0</v>
      </c>
      <c r="U160" s="118">
        <f t="shared" si="62"/>
        <v>0</v>
      </c>
      <c r="V160" s="118">
        <f t="shared" si="63"/>
        <v>0</v>
      </c>
    </row>
    <row r="161" spans="1:22" s="45" customFormat="1" outlineLevel="1" x14ac:dyDescent="0.3">
      <c r="A161" s="62">
        <f t="shared" si="64"/>
        <v>146</v>
      </c>
      <c r="B161" s="15" t="s">
        <v>214</v>
      </c>
      <c r="C161" s="15" t="s">
        <v>306</v>
      </c>
      <c r="D161" s="15" t="s">
        <v>856</v>
      </c>
      <c r="E161" s="121">
        <v>1945</v>
      </c>
      <c r="F161" s="67">
        <v>0</v>
      </c>
      <c r="G161" s="121">
        <v>2</v>
      </c>
      <c r="H161" s="80">
        <v>853.5</v>
      </c>
      <c r="I161" s="78">
        <v>530.20000000000005</v>
      </c>
      <c r="J161" s="78">
        <v>339.2</v>
      </c>
      <c r="K161" s="133">
        <v>20</v>
      </c>
      <c r="L161" s="127">
        <v>1131419</v>
      </c>
      <c r="M161" s="127">
        <v>565709.5</v>
      </c>
      <c r="N161" s="127">
        <v>509138.55</v>
      </c>
      <c r="O161" s="127">
        <v>56570.95</v>
      </c>
      <c r="P161" s="125">
        <f t="shared" si="57"/>
        <v>2133.9475669558656</v>
      </c>
      <c r="Q161" s="126">
        <f t="shared" si="58"/>
        <v>16737</v>
      </c>
      <c r="R161" s="118">
        <f t="shared" si="59"/>
        <v>0</v>
      </c>
      <c r="S161" s="118">
        <f t="shared" si="60"/>
        <v>16737</v>
      </c>
      <c r="T161" s="118">
        <f t="shared" si="61"/>
        <v>0</v>
      </c>
      <c r="U161" s="118">
        <f t="shared" si="62"/>
        <v>0</v>
      </c>
      <c r="V161" s="118">
        <f t="shared" si="63"/>
        <v>0</v>
      </c>
    </row>
    <row r="162" spans="1:22" s="45" customFormat="1" outlineLevel="1" x14ac:dyDescent="0.3">
      <c r="A162" s="62">
        <f t="shared" si="64"/>
        <v>147</v>
      </c>
      <c r="B162" s="15" t="s">
        <v>214</v>
      </c>
      <c r="C162" s="15" t="s">
        <v>306</v>
      </c>
      <c r="D162" s="15" t="s">
        <v>788</v>
      </c>
      <c r="E162" s="67">
        <v>1976</v>
      </c>
      <c r="F162" s="67">
        <v>0</v>
      </c>
      <c r="G162" s="67">
        <v>9</v>
      </c>
      <c r="H162" s="126">
        <v>6023.7</v>
      </c>
      <c r="I162" s="126">
        <v>6023.7</v>
      </c>
      <c r="J162" s="126">
        <v>5392.5</v>
      </c>
      <c r="K162" s="136">
        <v>248</v>
      </c>
      <c r="L162" s="127">
        <v>12721607</v>
      </c>
      <c r="M162" s="127">
        <v>6360803.5</v>
      </c>
      <c r="N162" s="127">
        <v>6360803.5</v>
      </c>
      <c r="O162" s="127">
        <v>0</v>
      </c>
      <c r="P162" s="125">
        <f t="shared" si="57"/>
        <v>2111.9257267128178</v>
      </c>
      <c r="Q162" s="126">
        <f t="shared" si="58"/>
        <v>10112</v>
      </c>
      <c r="R162" s="118">
        <f t="shared" si="59"/>
        <v>0</v>
      </c>
      <c r="S162" s="118">
        <f t="shared" si="60"/>
        <v>0</v>
      </c>
      <c r="T162" s="118">
        <f t="shared" si="61"/>
        <v>0</v>
      </c>
      <c r="U162" s="118">
        <f t="shared" si="62"/>
        <v>10112</v>
      </c>
      <c r="V162" s="118">
        <f t="shared" si="63"/>
        <v>0</v>
      </c>
    </row>
    <row r="163" spans="1:22" s="45" customFormat="1" outlineLevel="1" x14ac:dyDescent="0.3">
      <c r="A163" s="62">
        <f t="shared" si="64"/>
        <v>148</v>
      </c>
      <c r="B163" s="15" t="s">
        <v>214</v>
      </c>
      <c r="C163" s="15" t="s">
        <v>306</v>
      </c>
      <c r="D163" s="15" t="s">
        <v>744</v>
      </c>
      <c r="E163" s="121">
        <v>1983</v>
      </c>
      <c r="F163" s="67">
        <v>0</v>
      </c>
      <c r="G163" s="121">
        <v>12</v>
      </c>
      <c r="H163" s="78">
        <v>5133</v>
      </c>
      <c r="I163" s="78">
        <v>4238.8</v>
      </c>
      <c r="J163" s="78">
        <v>2300</v>
      </c>
      <c r="K163" s="134">
        <v>570</v>
      </c>
      <c r="L163" s="127">
        <v>5096902</v>
      </c>
      <c r="M163" s="127">
        <v>2548451</v>
      </c>
      <c r="N163" s="127">
        <v>2293605.9</v>
      </c>
      <c r="O163" s="127">
        <v>254845.1</v>
      </c>
      <c r="P163" s="125">
        <f t="shared" si="57"/>
        <v>1202.4398414645655</v>
      </c>
      <c r="Q163" s="126">
        <f t="shared" si="58"/>
        <v>9919</v>
      </c>
      <c r="R163" s="118">
        <f t="shared" si="59"/>
        <v>0</v>
      </c>
      <c r="S163" s="118">
        <f t="shared" si="60"/>
        <v>0</v>
      </c>
      <c r="T163" s="118">
        <f t="shared" si="61"/>
        <v>0</v>
      </c>
      <c r="U163" s="118">
        <f t="shared" si="62"/>
        <v>0</v>
      </c>
      <c r="V163" s="118">
        <f t="shared" si="63"/>
        <v>9919</v>
      </c>
    </row>
    <row r="164" spans="1:22" s="45" customFormat="1" outlineLevel="1" x14ac:dyDescent="0.3">
      <c r="A164" s="62">
        <f t="shared" si="64"/>
        <v>149</v>
      </c>
      <c r="B164" s="15" t="s">
        <v>214</v>
      </c>
      <c r="C164" s="15" t="s">
        <v>306</v>
      </c>
      <c r="D164" s="15" t="s">
        <v>734</v>
      </c>
      <c r="E164" s="121">
        <v>1945</v>
      </c>
      <c r="F164" s="67">
        <v>0</v>
      </c>
      <c r="G164" s="121">
        <v>3</v>
      </c>
      <c r="H164" s="80">
        <v>1866.2</v>
      </c>
      <c r="I164" s="78">
        <v>1412.3</v>
      </c>
      <c r="J164" s="78">
        <v>747.5</v>
      </c>
      <c r="K164" s="134">
        <v>45</v>
      </c>
      <c r="L164" s="127">
        <v>2790000</v>
      </c>
      <c r="M164" s="127">
        <v>1395000</v>
      </c>
      <c r="N164" s="127">
        <v>1255500</v>
      </c>
      <c r="O164" s="127">
        <v>139500</v>
      </c>
      <c r="P164" s="125">
        <f t="shared" si="57"/>
        <v>1975.5009558875593</v>
      </c>
      <c r="Q164" s="126">
        <f t="shared" si="58"/>
        <v>9807</v>
      </c>
      <c r="R164" s="118">
        <f t="shared" si="59"/>
        <v>0</v>
      </c>
      <c r="S164" s="118">
        <f t="shared" si="60"/>
        <v>0</v>
      </c>
      <c r="T164" s="118">
        <f t="shared" si="61"/>
        <v>9807</v>
      </c>
      <c r="U164" s="118">
        <f t="shared" si="62"/>
        <v>0</v>
      </c>
      <c r="V164" s="118">
        <f t="shared" si="63"/>
        <v>0</v>
      </c>
    </row>
    <row r="165" spans="1:22" s="45" customFormat="1" outlineLevel="1" x14ac:dyDescent="0.3">
      <c r="A165" s="62">
        <f t="shared" si="64"/>
        <v>150</v>
      </c>
      <c r="B165" s="15" t="s">
        <v>214</v>
      </c>
      <c r="C165" s="15" t="s">
        <v>306</v>
      </c>
      <c r="D165" s="15" t="s">
        <v>763</v>
      </c>
      <c r="E165" s="67">
        <v>1989</v>
      </c>
      <c r="F165" s="67">
        <v>0</v>
      </c>
      <c r="G165" s="67">
        <v>10</v>
      </c>
      <c r="H165" s="39">
        <v>3347.55</v>
      </c>
      <c r="I165" s="39">
        <v>3347.55</v>
      </c>
      <c r="J165" s="39">
        <v>3001.65</v>
      </c>
      <c r="K165" s="75">
        <v>158</v>
      </c>
      <c r="L165" s="127">
        <v>11939984</v>
      </c>
      <c r="M165" s="127">
        <v>5969992</v>
      </c>
      <c r="N165" s="127">
        <v>5969992</v>
      </c>
      <c r="O165" s="127">
        <v>0</v>
      </c>
      <c r="P165" s="125">
        <f t="shared" si="57"/>
        <v>3566.7828710549506</v>
      </c>
      <c r="Q165" s="126">
        <f t="shared" si="58"/>
        <v>9919</v>
      </c>
      <c r="R165" s="118">
        <f t="shared" si="59"/>
        <v>0</v>
      </c>
      <c r="S165" s="118">
        <f t="shared" si="60"/>
        <v>0</v>
      </c>
      <c r="T165" s="118">
        <f t="shared" si="61"/>
        <v>0</v>
      </c>
      <c r="U165" s="118">
        <f t="shared" si="62"/>
        <v>0</v>
      </c>
      <c r="V165" s="118">
        <f t="shared" si="63"/>
        <v>9919</v>
      </c>
    </row>
    <row r="166" spans="1:22" s="45" customFormat="1" outlineLevel="1" x14ac:dyDescent="0.3">
      <c r="A166" s="62">
        <f t="shared" si="64"/>
        <v>151</v>
      </c>
      <c r="B166" s="15" t="s">
        <v>214</v>
      </c>
      <c r="C166" s="15" t="s">
        <v>306</v>
      </c>
      <c r="D166" s="15" t="s">
        <v>764</v>
      </c>
      <c r="E166" s="67">
        <v>1945</v>
      </c>
      <c r="F166" s="67">
        <v>0</v>
      </c>
      <c r="G166" s="130">
        <v>2</v>
      </c>
      <c r="H166" s="39">
        <v>649.9</v>
      </c>
      <c r="I166" s="39">
        <v>649.9</v>
      </c>
      <c r="J166" s="39">
        <v>582.74</v>
      </c>
      <c r="K166" s="75">
        <v>27</v>
      </c>
      <c r="L166" s="127">
        <v>2144576.4900000002</v>
      </c>
      <c r="M166" s="127">
        <v>1072288.25</v>
      </c>
      <c r="N166" s="127">
        <v>1072288.24</v>
      </c>
      <c r="O166" s="127">
        <v>0</v>
      </c>
      <c r="P166" s="125">
        <f t="shared" si="57"/>
        <v>3299.856116325589</v>
      </c>
      <c r="Q166" s="126">
        <f t="shared" si="58"/>
        <v>16737</v>
      </c>
      <c r="R166" s="118">
        <f t="shared" si="59"/>
        <v>0</v>
      </c>
      <c r="S166" s="118">
        <f t="shared" si="60"/>
        <v>16737</v>
      </c>
      <c r="T166" s="118">
        <f t="shared" si="61"/>
        <v>0</v>
      </c>
      <c r="U166" s="118">
        <f t="shared" si="62"/>
        <v>0</v>
      </c>
      <c r="V166" s="118">
        <f t="shared" si="63"/>
        <v>0</v>
      </c>
    </row>
    <row r="167" spans="1:22" s="45" customFormat="1" outlineLevel="1" x14ac:dyDescent="0.3">
      <c r="A167" s="62">
        <f t="shared" si="64"/>
        <v>152</v>
      </c>
      <c r="B167" s="15" t="s">
        <v>214</v>
      </c>
      <c r="C167" s="15" t="s">
        <v>306</v>
      </c>
      <c r="D167" s="15" t="s">
        <v>857</v>
      </c>
      <c r="E167" s="121">
        <v>1957</v>
      </c>
      <c r="F167" s="67">
        <v>0</v>
      </c>
      <c r="G167" s="121">
        <v>2</v>
      </c>
      <c r="H167" s="80">
        <v>643.6</v>
      </c>
      <c r="I167" s="78">
        <v>401.4</v>
      </c>
      <c r="J167" s="78">
        <v>230</v>
      </c>
      <c r="K167" s="133">
        <v>20</v>
      </c>
      <c r="L167" s="127">
        <v>984897</v>
      </c>
      <c r="M167" s="127">
        <v>492448.5</v>
      </c>
      <c r="N167" s="127">
        <v>443203.65</v>
      </c>
      <c r="O167" s="127">
        <v>49244.85</v>
      </c>
      <c r="P167" s="125">
        <f t="shared" si="57"/>
        <v>2453.6547085201796</v>
      </c>
      <c r="Q167" s="126">
        <f t="shared" si="58"/>
        <v>16737</v>
      </c>
      <c r="R167" s="118">
        <f t="shared" si="59"/>
        <v>0</v>
      </c>
      <c r="S167" s="118">
        <f t="shared" si="60"/>
        <v>16737</v>
      </c>
      <c r="T167" s="118">
        <f t="shared" si="61"/>
        <v>0</v>
      </c>
      <c r="U167" s="118">
        <f t="shared" si="62"/>
        <v>0</v>
      </c>
      <c r="V167" s="118">
        <f t="shared" si="63"/>
        <v>0</v>
      </c>
    </row>
    <row r="168" spans="1:22" s="45" customFormat="1" outlineLevel="1" x14ac:dyDescent="0.3">
      <c r="A168" s="62">
        <f t="shared" si="64"/>
        <v>153</v>
      </c>
      <c r="B168" s="15" t="s">
        <v>214</v>
      </c>
      <c r="C168" s="15" t="s">
        <v>306</v>
      </c>
      <c r="D168" s="15" t="s">
        <v>858</v>
      </c>
      <c r="E168" s="121">
        <v>1945</v>
      </c>
      <c r="F168" s="67">
        <v>0</v>
      </c>
      <c r="G168" s="121">
        <v>3</v>
      </c>
      <c r="H168" s="80">
        <v>815.3</v>
      </c>
      <c r="I168" s="78">
        <v>563.5</v>
      </c>
      <c r="J168" s="78">
        <v>334.8</v>
      </c>
      <c r="K168" s="133">
        <v>15</v>
      </c>
      <c r="L168" s="127">
        <v>913507.48</v>
      </c>
      <c r="M168" s="127">
        <v>456753.74</v>
      </c>
      <c r="N168" s="127">
        <v>411078.37</v>
      </c>
      <c r="O168" s="127">
        <v>45675.37</v>
      </c>
      <c r="P168" s="125">
        <f t="shared" si="57"/>
        <v>1621.1312866015971</v>
      </c>
      <c r="Q168" s="126">
        <f t="shared" si="58"/>
        <v>9807</v>
      </c>
      <c r="R168" s="118">
        <f t="shared" si="59"/>
        <v>0</v>
      </c>
      <c r="S168" s="118">
        <f t="shared" si="60"/>
        <v>0</v>
      </c>
      <c r="T168" s="118">
        <f t="shared" si="61"/>
        <v>9807</v>
      </c>
      <c r="U168" s="118">
        <f t="shared" si="62"/>
        <v>0</v>
      </c>
      <c r="V168" s="118">
        <f t="shared" si="63"/>
        <v>0</v>
      </c>
    </row>
    <row r="169" spans="1:22" s="45" customFormat="1" outlineLevel="1" x14ac:dyDescent="0.3">
      <c r="A169" s="62">
        <f t="shared" si="64"/>
        <v>154</v>
      </c>
      <c r="B169" s="15" t="s">
        <v>214</v>
      </c>
      <c r="C169" s="15" t="s">
        <v>306</v>
      </c>
      <c r="D169" s="15" t="s">
        <v>759</v>
      </c>
      <c r="E169" s="67">
        <v>1945</v>
      </c>
      <c r="F169" s="67">
        <v>0</v>
      </c>
      <c r="G169" s="67">
        <v>3</v>
      </c>
      <c r="H169" s="39">
        <v>528.1</v>
      </c>
      <c r="I169" s="39">
        <v>528.1</v>
      </c>
      <c r="J169" s="39">
        <v>484.6</v>
      </c>
      <c r="K169" s="75">
        <v>37</v>
      </c>
      <c r="L169" s="127">
        <v>5082014</v>
      </c>
      <c r="M169" s="127">
        <v>2541007</v>
      </c>
      <c r="N169" s="127">
        <v>2541007</v>
      </c>
      <c r="O169" s="127">
        <v>0</v>
      </c>
      <c r="P169" s="125">
        <f t="shared" si="57"/>
        <v>9623.2039386479828</v>
      </c>
      <c r="Q169" s="126">
        <f t="shared" si="58"/>
        <v>9807</v>
      </c>
      <c r="R169" s="118">
        <f t="shared" si="59"/>
        <v>0</v>
      </c>
      <c r="S169" s="118">
        <f t="shared" si="60"/>
        <v>0</v>
      </c>
      <c r="T169" s="118">
        <f t="shared" si="61"/>
        <v>9807</v>
      </c>
      <c r="U169" s="118">
        <f t="shared" si="62"/>
        <v>0</v>
      </c>
      <c r="V169" s="118">
        <f t="shared" si="63"/>
        <v>0</v>
      </c>
    </row>
    <row r="170" spans="1:22" s="45" customFormat="1" outlineLevel="1" x14ac:dyDescent="0.3">
      <c r="A170" s="62">
        <f t="shared" si="64"/>
        <v>155</v>
      </c>
      <c r="B170" s="15" t="s">
        <v>214</v>
      </c>
      <c r="C170" s="15" t="s">
        <v>306</v>
      </c>
      <c r="D170" s="15" t="s">
        <v>859</v>
      </c>
      <c r="E170" s="121">
        <v>1988</v>
      </c>
      <c r="F170" s="67">
        <v>0</v>
      </c>
      <c r="G170" s="121">
        <v>11</v>
      </c>
      <c r="H170" s="78">
        <v>13076</v>
      </c>
      <c r="I170" s="78">
        <v>12406.4</v>
      </c>
      <c r="J170" s="78">
        <v>4389.93</v>
      </c>
      <c r="K170" s="134">
        <v>345</v>
      </c>
      <c r="L170" s="127">
        <v>7047660</v>
      </c>
      <c r="M170" s="127">
        <v>3523830</v>
      </c>
      <c r="N170" s="127">
        <v>3171447</v>
      </c>
      <c r="O170" s="127">
        <v>352383</v>
      </c>
      <c r="P170" s="125">
        <f t="shared" si="57"/>
        <v>568.06648181583705</v>
      </c>
      <c r="Q170" s="126">
        <f t="shared" si="58"/>
        <v>9919</v>
      </c>
      <c r="R170" s="118">
        <f t="shared" si="59"/>
        <v>0</v>
      </c>
      <c r="S170" s="118">
        <f t="shared" si="60"/>
        <v>0</v>
      </c>
      <c r="T170" s="118">
        <f t="shared" si="61"/>
        <v>0</v>
      </c>
      <c r="U170" s="118">
        <f t="shared" si="62"/>
        <v>0</v>
      </c>
      <c r="V170" s="118">
        <f t="shared" si="63"/>
        <v>9919</v>
      </c>
    </row>
    <row r="171" spans="1:22" s="45" customFormat="1" outlineLevel="1" x14ac:dyDescent="0.3">
      <c r="A171" s="62">
        <f t="shared" si="64"/>
        <v>156</v>
      </c>
      <c r="B171" s="15" t="s">
        <v>214</v>
      </c>
      <c r="C171" s="15" t="s">
        <v>306</v>
      </c>
      <c r="D171" s="15" t="s">
        <v>860</v>
      </c>
      <c r="E171" s="121">
        <v>1986</v>
      </c>
      <c r="F171" s="67">
        <v>0</v>
      </c>
      <c r="G171" s="121">
        <v>14</v>
      </c>
      <c r="H171" s="78">
        <v>7482.5</v>
      </c>
      <c r="I171" s="78">
        <v>5804.1</v>
      </c>
      <c r="J171" s="78">
        <v>2801.61</v>
      </c>
      <c r="K171" s="134">
        <v>280</v>
      </c>
      <c r="L171" s="127">
        <v>4961961.2</v>
      </c>
      <c r="M171" s="127">
        <v>2480980.6</v>
      </c>
      <c r="N171" s="127">
        <v>2232882.54</v>
      </c>
      <c r="O171" s="127">
        <v>248098.06</v>
      </c>
      <c r="P171" s="125">
        <f t="shared" si="57"/>
        <v>854.90622146413739</v>
      </c>
      <c r="Q171" s="126">
        <f t="shared" si="58"/>
        <v>9919</v>
      </c>
      <c r="R171" s="118">
        <f t="shared" si="59"/>
        <v>0</v>
      </c>
      <c r="S171" s="118">
        <f t="shared" si="60"/>
        <v>0</v>
      </c>
      <c r="T171" s="118">
        <f t="shared" si="61"/>
        <v>0</v>
      </c>
      <c r="U171" s="118">
        <f t="shared" si="62"/>
        <v>0</v>
      </c>
      <c r="V171" s="118">
        <f t="shared" si="63"/>
        <v>9919</v>
      </c>
    </row>
    <row r="172" spans="1:22" s="45" customFormat="1" outlineLevel="1" x14ac:dyDescent="0.3">
      <c r="A172" s="62">
        <f t="shared" si="64"/>
        <v>157</v>
      </c>
      <c r="B172" s="15" t="s">
        <v>214</v>
      </c>
      <c r="C172" s="15" t="s">
        <v>306</v>
      </c>
      <c r="D172" s="15" t="s">
        <v>861</v>
      </c>
      <c r="E172" s="121">
        <v>1945</v>
      </c>
      <c r="F172" s="67">
        <v>0</v>
      </c>
      <c r="G172" s="121">
        <v>3</v>
      </c>
      <c r="H172" s="80">
        <v>358.5</v>
      </c>
      <c r="I172" s="78">
        <v>232.7</v>
      </c>
      <c r="J172" s="78">
        <v>144.19999999999999</v>
      </c>
      <c r="K172" s="133">
        <v>8</v>
      </c>
      <c r="L172" s="127">
        <v>511190</v>
      </c>
      <c r="M172" s="127">
        <v>255595</v>
      </c>
      <c r="N172" s="127">
        <v>230035.5</v>
      </c>
      <c r="O172" s="127">
        <v>25559.5</v>
      </c>
      <c r="P172" s="125">
        <f t="shared" si="57"/>
        <v>2196.7769660507092</v>
      </c>
      <c r="Q172" s="126">
        <f t="shared" si="58"/>
        <v>9807</v>
      </c>
      <c r="R172" s="118">
        <f t="shared" si="59"/>
        <v>0</v>
      </c>
      <c r="S172" s="118">
        <f t="shared" si="60"/>
        <v>0</v>
      </c>
      <c r="T172" s="118">
        <f t="shared" si="61"/>
        <v>9807</v>
      </c>
      <c r="U172" s="118">
        <f t="shared" si="62"/>
        <v>0</v>
      </c>
      <c r="V172" s="118">
        <f t="shared" si="63"/>
        <v>0</v>
      </c>
    </row>
    <row r="173" spans="1:22" s="45" customFormat="1" outlineLevel="1" x14ac:dyDescent="0.3">
      <c r="A173" s="62">
        <f t="shared" si="64"/>
        <v>158</v>
      </c>
      <c r="B173" s="15" t="s">
        <v>214</v>
      </c>
      <c r="C173" s="15" t="s">
        <v>306</v>
      </c>
      <c r="D173" s="15" t="s">
        <v>790</v>
      </c>
      <c r="E173" s="67">
        <v>1945</v>
      </c>
      <c r="F173" s="67">
        <v>0</v>
      </c>
      <c r="G173" s="67">
        <v>3</v>
      </c>
      <c r="H173" s="39">
        <v>2494.4</v>
      </c>
      <c r="I173" s="39">
        <v>1484.8</v>
      </c>
      <c r="J173" s="39">
        <v>909.2</v>
      </c>
      <c r="K173" s="75">
        <v>158</v>
      </c>
      <c r="L173" s="127">
        <v>4100000</v>
      </c>
      <c r="M173" s="127">
        <v>2050000</v>
      </c>
      <c r="N173" s="127">
        <v>2050000</v>
      </c>
      <c r="O173" s="127">
        <v>0</v>
      </c>
      <c r="P173" s="125">
        <f t="shared" si="57"/>
        <v>2761.3146551724139</v>
      </c>
      <c r="Q173" s="126">
        <f t="shared" si="58"/>
        <v>9807</v>
      </c>
      <c r="R173" s="118">
        <f t="shared" si="59"/>
        <v>0</v>
      </c>
      <c r="S173" s="118">
        <f t="shared" si="60"/>
        <v>0</v>
      </c>
      <c r="T173" s="118">
        <f t="shared" si="61"/>
        <v>9807</v>
      </c>
      <c r="U173" s="118">
        <f t="shared" si="62"/>
        <v>0</v>
      </c>
      <c r="V173" s="118">
        <f t="shared" si="63"/>
        <v>0</v>
      </c>
    </row>
    <row r="174" spans="1:22" s="45" customFormat="1" outlineLevel="1" x14ac:dyDescent="0.3">
      <c r="A174" s="62">
        <f t="shared" si="64"/>
        <v>159</v>
      </c>
      <c r="B174" s="15" t="s">
        <v>214</v>
      </c>
      <c r="C174" s="15" t="s">
        <v>306</v>
      </c>
      <c r="D174" s="15" t="s">
        <v>726</v>
      </c>
      <c r="E174" s="121">
        <v>1945</v>
      </c>
      <c r="F174" s="67">
        <v>0</v>
      </c>
      <c r="G174" s="121">
        <v>3</v>
      </c>
      <c r="H174" s="80">
        <v>980.2</v>
      </c>
      <c r="I174" s="78">
        <v>696</v>
      </c>
      <c r="J174" s="78">
        <v>398.4</v>
      </c>
      <c r="K174" s="134">
        <v>30</v>
      </c>
      <c r="L174" s="127">
        <v>1368320</v>
      </c>
      <c r="M174" s="127">
        <v>684160</v>
      </c>
      <c r="N174" s="127">
        <v>615744</v>
      </c>
      <c r="O174" s="127">
        <v>68416</v>
      </c>
      <c r="P174" s="125">
        <f t="shared" si="57"/>
        <v>1965.9770114942528</v>
      </c>
      <c r="Q174" s="126">
        <f t="shared" si="58"/>
        <v>9807</v>
      </c>
      <c r="R174" s="118">
        <f t="shared" si="59"/>
        <v>0</v>
      </c>
      <c r="S174" s="118">
        <f t="shared" si="60"/>
        <v>0</v>
      </c>
      <c r="T174" s="118">
        <f t="shared" si="61"/>
        <v>9807</v>
      </c>
      <c r="U174" s="118">
        <f t="shared" si="62"/>
        <v>0</v>
      </c>
      <c r="V174" s="118">
        <f t="shared" si="63"/>
        <v>0</v>
      </c>
    </row>
    <row r="175" spans="1:22" s="45" customFormat="1" outlineLevel="1" x14ac:dyDescent="0.3">
      <c r="A175" s="62">
        <f t="shared" si="64"/>
        <v>160</v>
      </c>
      <c r="B175" s="15" t="s">
        <v>214</v>
      </c>
      <c r="C175" s="15" t="s">
        <v>306</v>
      </c>
      <c r="D175" s="15" t="s">
        <v>768</v>
      </c>
      <c r="E175" s="67">
        <v>1945</v>
      </c>
      <c r="F175" s="67">
        <v>0</v>
      </c>
      <c r="G175" s="67">
        <v>2</v>
      </c>
      <c r="H175" s="39">
        <v>231.3</v>
      </c>
      <c r="I175" s="39">
        <v>214.4</v>
      </c>
      <c r="J175" s="39">
        <v>214.4</v>
      </c>
      <c r="K175" s="75">
        <v>9</v>
      </c>
      <c r="L175" s="127">
        <v>1274356.8600000001</v>
      </c>
      <c r="M175" s="127">
        <v>637178.43000000005</v>
      </c>
      <c r="N175" s="127">
        <v>637178.43000000005</v>
      </c>
      <c r="O175" s="127">
        <v>0</v>
      </c>
      <c r="P175" s="125">
        <f t="shared" si="57"/>
        <v>5943.8286380597019</v>
      </c>
      <c r="Q175" s="126">
        <f t="shared" si="58"/>
        <v>16737</v>
      </c>
      <c r="R175" s="118">
        <f t="shared" si="59"/>
        <v>0</v>
      </c>
      <c r="S175" s="118">
        <f t="shared" si="60"/>
        <v>16737</v>
      </c>
      <c r="T175" s="118">
        <f t="shared" si="61"/>
        <v>0</v>
      </c>
      <c r="U175" s="118">
        <f t="shared" si="62"/>
        <v>0</v>
      </c>
      <c r="V175" s="118">
        <f t="shared" si="63"/>
        <v>0</v>
      </c>
    </row>
    <row r="176" spans="1:22" s="45" customFormat="1" outlineLevel="1" x14ac:dyDescent="0.3">
      <c r="A176" s="62">
        <f t="shared" si="64"/>
        <v>161</v>
      </c>
      <c r="B176" s="15" t="s">
        <v>214</v>
      </c>
      <c r="C176" s="15" t="s">
        <v>306</v>
      </c>
      <c r="D176" s="15" t="s">
        <v>746</v>
      </c>
      <c r="E176" s="121">
        <v>1984</v>
      </c>
      <c r="F176" s="67">
        <v>0</v>
      </c>
      <c r="G176" s="121">
        <v>9</v>
      </c>
      <c r="H176" s="78">
        <v>7297</v>
      </c>
      <c r="I176" s="78">
        <v>5693.4</v>
      </c>
      <c r="J176" s="78">
        <v>3540</v>
      </c>
      <c r="K176" s="134">
        <v>267</v>
      </c>
      <c r="L176" s="127">
        <v>5037553</v>
      </c>
      <c r="M176" s="127">
        <v>2518776.5</v>
      </c>
      <c r="N176" s="127">
        <v>2216523.3199999998</v>
      </c>
      <c r="O176" s="127">
        <v>302253.18</v>
      </c>
      <c r="P176" s="125">
        <f t="shared" si="57"/>
        <v>884.80573997962563</v>
      </c>
      <c r="Q176" s="126">
        <f t="shared" si="58"/>
        <v>10112</v>
      </c>
      <c r="R176" s="118">
        <f t="shared" si="59"/>
        <v>0</v>
      </c>
      <c r="S176" s="118">
        <f t="shared" si="60"/>
        <v>0</v>
      </c>
      <c r="T176" s="118">
        <f t="shared" si="61"/>
        <v>0</v>
      </c>
      <c r="U176" s="118">
        <f t="shared" si="62"/>
        <v>10112</v>
      </c>
      <c r="V176" s="118">
        <f t="shared" si="63"/>
        <v>0</v>
      </c>
    </row>
    <row r="177" spans="1:22" s="45" customFormat="1" outlineLevel="1" x14ac:dyDescent="0.3">
      <c r="A177" s="62">
        <f t="shared" si="64"/>
        <v>162</v>
      </c>
      <c r="B177" s="15" t="s">
        <v>214</v>
      </c>
      <c r="C177" s="15" t="s">
        <v>306</v>
      </c>
      <c r="D177" s="15" t="s">
        <v>785</v>
      </c>
      <c r="E177" s="67">
        <v>1964</v>
      </c>
      <c r="F177" s="67">
        <v>0</v>
      </c>
      <c r="G177" s="67">
        <v>4</v>
      </c>
      <c r="H177" s="126">
        <v>1429</v>
      </c>
      <c r="I177" s="126">
        <v>1388.1</v>
      </c>
      <c r="J177" s="126">
        <v>1035.7</v>
      </c>
      <c r="K177" s="136">
        <v>71</v>
      </c>
      <c r="L177" s="127">
        <v>2289000</v>
      </c>
      <c r="M177" s="127">
        <v>1144500</v>
      </c>
      <c r="N177" s="127">
        <v>1144500</v>
      </c>
      <c r="O177" s="127">
        <v>0</v>
      </c>
      <c r="P177" s="125">
        <f t="shared" si="57"/>
        <v>1649.0166414523451</v>
      </c>
      <c r="Q177" s="126">
        <f t="shared" si="58"/>
        <v>9807</v>
      </c>
      <c r="R177" s="118">
        <f t="shared" si="59"/>
        <v>0</v>
      </c>
      <c r="S177" s="118">
        <f t="shared" si="60"/>
        <v>0</v>
      </c>
      <c r="T177" s="118">
        <f t="shared" si="61"/>
        <v>9807</v>
      </c>
      <c r="U177" s="118">
        <f t="shared" si="62"/>
        <v>0</v>
      </c>
      <c r="V177" s="118">
        <f t="shared" si="63"/>
        <v>0</v>
      </c>
    </row>
    <row r="178" spans="1:22" s="45" customFormat="1" outlineLevel="1" x14ac:dyDescent="0.3">
      <c r="A178" s="62">
        <f t="shared" si="64"/>
        <v>163</v>
      </c>
      <c r="B178" s="15" t="s">
        <v>214</v>
      </c>
      <c r="C178" s="15" t="s">
        <v>306</v>
      </c>
      <c r="D178" s="15" t="s">
        <v>721</v>
      </c>
      <c r="E178" s="121">
        <v>1966</v>
      </c>
      <c r="F178" s="67">
        <v>0</v>
      </c>
      <c r="G178" s="121">
        <v>5</v>
      </c>
      <c r="H178" s="80">
        <v>4271.6000000000004</v>
      </c>
      <c r="I178" s="78">
        <v>3422.4</v>
      </c>
      <c r="J178" s="78">
        <v>1811.5</v>
      </c>
      <c r="K178" s="134">
        <v>198</v>
      </c>
      <c r="L178" s="127">
        <v>1492173</v>
      </c>
      <c r="M178" s="127">
        <v>746086.5</v>
      </c>
      <c r="N178" s="127">
        <v>634173.52</v>
      </c>
      <c r="O178" s="127">
        <v>111912.98</v>
      </c>
      <c r="P178" s="125">
        <f t="shared" si="57"/>
        <v>436.00192847124822</v>
      </c>
      <c r="Q178" s="126">
        <f t="shared" si="58"/>
        <v>9807</v>
      </c>
      <c r="R178" s="118">
        <f t="shared" si="59"/>
        <v>0</v>
      </c>
      <c r="S178" s="118">
        <f t="shared" si="60"/>
        <v>0</v>
      </c>
      <c r="T178" s="118">
        <f t="shared" si="61"/>
        <v>9807</v>
      </c>
      <c r="U178" s="118">
        <f t="shared" si="62"/>
        <v>0</v>
      </c>
      <c r="V178" s="118">
        <f t="shared" si="63"/>
        <v>0</v>
      </c>
    </row>
    <row r="179" spans="1:22" s="45" customFormat="1" outlineLevel="1" x14ac:dyDescent="0.3">
      <c r="A179" s="62">
        <f t="shared" si="64"/>
        <v>164</v>
      </c>
      <c r="B179" s="15" t="s">
        <v>214</v>
      </c>
      <c r="C179" s="15" t="s">
        <v>306</v>
      </c>
      <c r="D179" s="15" t="s">
        <v>862</v>
      </c>
      <c r="E179" s="121">
        <v>1977</v>
      </c>
      <c r="F179" s="67">
        <v>0</v>
      </c>
      <c r="G179" s="121">
        <v>9</v>
      </c>
      <c r="H179" s="78">
        <v>14336.7</v>
      </c>
      <c r="I179" s="78">
        <v>11408.1</v>
      </c>
      <c r="J179" s="78">
        <v>6412.95</v>
      </c>
      <c r="K179" s="134">
        <v>538</v>
      </c>
      <c r="L179" s="127">
        <v>9745907.6999999993</v>
      </c>
      <c r="M179" s="127">
        <v>4872953.8499999996</v>
      </c>
      <c r="N179" s="127">
        <v>4385658.46</v>
      </c>
      <c r="O179" s="127">
        <v>487295.39</v>
      </c>
      <c r="P179" s="125">
        <f t="shared" si="57"/>
        <v>854.29718358008779</v>
      </c>
      <c r="Q179" s="126">
        <f t="shared" si="58"/>
        <v>10112</v>
      </c>
      <c r="R179" s="118">
        <f t="shared" si="59"/>
        <v>0</v>
      </c>
      <c r="S179" s="118">
        <f t="shared" si="60"/>
        <v>0</v>
      </c>
      <c r="T179" s="118">
        <f t="shared" si="61"/>
        <v>0</v>
      </c>
      <c r="U179" s="118">
        <f t="shared" si="62"/>
        <v>10112</v>
      </c>
      <c r="V179" s="118">
        <f t="shared" si="63"/>
        <v>0</v>
      </c>
    </row>
    <row r="180" spans="1:22" s="45" customFormat="1" outlineLevel="1" x14ac:dyDescent="0.3">
      <c r="A180" s="62">
        <f t="shared" si="64"/>
        <v>165</v>
      </c>
      <c r="B180" s="15" t="s">
        <v>214</v>
      </c>
      <c r="C180" s="15" t="s">
        <v>306</v>
      </c>
      <c r="D180" s="15" t="s">
        <v>863</v>
      </c>
      <c r="E180" s="121">
        <v>1964</v>
      </c>
      <c r="F180" s="67">
        <v>0</v>
      </c>
      <c r="G180" s="121">
        <v>5</v>
      </c>
      <c r="H180" s="80">
        <v>3360.5</v>
      </c>
      <c r="I180" s="78">
        <v>2570.4</v>
      </c>
      <c r="J180" s="78">
        <v>1433.5</v>
      </c>
      <c r="K180" s="134">
        <v>140</v>
      </c>
      <c r="L180" s="127">
        <v>1628065</v>
      </c>
      <c r="M180" s="127">
        <v>814032.5</v>
      </c>
      <c r="N180" s="127">
        <v>732629.25</v>
      </c>
      <c r="O180" s="127">
        <v>81403.25</v>
      </c>
      <c r="P180" s="125">
        <f t="shared" si="57"/>
        <v>633.38974478680359</v>
      </c>
      <c r="Q180" s="126">
        <f t="shared" si="58"/>
        <v>9807</v>
      </c>
      <c r="R180" s="118">
        <f t="shared" si="59"/>
        <v>0</v>
      </c>
      <c r="S180" s="118">
        <f t="shared" si="60"/>
        <v>0</v>
      </c>
      <c r="T180" s="118">
        <f t="shared" si="61"/>
        <v>9807</v>
      </c>
      <c r="U180" s="118">
        <f t="shared" si="62"/>
        <v>0</v>
      </c>
      <c r="V180" s="118">
        <f t="shared" si="63"/>
        <v>0</v>
      </c>
    </row>
    <row r="181" spans="1:22" s="45" customFormat="1" outlineLevel="1" x14ac:dyDescent="0.3">
      <c r="A181" s="62">
        <f t="shared" si="64"/>
        <v>166</v>
      </c>
      <c r="B181" s="15" t="s">
        <v>214</v>
      </c>
      <c r="C181" s="15" t="s">
        <v>306</v>
      </c>
      <c r="D181" s="15" t="s">
        <v>864</v>
      </c>
      <c r="E181" s="121">
        <v>1963</v>
      </c>
      <c r="F181" s="67">
        <v>0</v>
      </c>
      <c r="G181" s="129">
        <v>4</v>
      </c>
      <c r="H181" s="78">
        <v>1662.7</v>
      </c>
      <c r="I181" s="78">
        <v>1291.5</v>
      </c>
      <c r="J181" s="78">
        <v>565.38</v>
      </c>
      <c r="K181" s="133">
        <v>63</v>
      </c>
      <c r="L181" s="127">
        <v>4233868</v>
      </c>
      <c r="M181" s="127">
        <v>2116934</v>
      </c>
      <c r="N181" s="127">
        <v>1858668.05</v>
      </c>
      <c r="O181" s="127">
        <v>258265.95</v>
      </c>
      <c r="P181" s="125">
        <f t="shared" si="57"/>
        <v>3278.2562911343398</v>
      </c>
      <c r="Q181" s="126">
        <f t="shared" si="58"/>
        <v>9807</v>
      </c>
      <c r="R181" s="118">
        <f t="shared" si="59"/>
        <v>0</v>
      </c>
      <c r="S181" s="118">
        <f t="shared" si="60"/>
        <v>0</v>
      </c>
      <c r="T181" s="118">
        <f t="shared" si="61"/>
        <v>9807</v>
      </c>
      <c r="U181" s="118">
        <f t="shared" si="62"/>
        <v>0</v>
      </c>
      <c r="V181" s="118">
        <f t="shared" si="63"/>
        <v>0</v>
      </c>
    </row>
    <row r="182" spans="1:22" s="45" customFormat="1" outlineLevel="1" x14ac:dyDescent="0.3">
      <c r="A182" s="62">
        <f t="shared" si="64"/>
        <v>167</v>
      </c>
      <c r="B182" s="15" t="s">
        <v>214</v>
      </c>
      <c r="C182" s="15" t="s">
        <v>306</v>
      </c>
      <c r="D182" s="15" t="s">
        <v>865</v>
      </c>
      <c r="E182" s="121">
        <v>1980</v>
      </c>
      <c r="F182" s="67">
        <v>0</v>
      </c>
      <c r="G182" s="129">
        <v>9</v>
      </c>
      <c r="H182" s="78">
        <v>8485.7000000000007</v>
      </c>
      <c r="I182" s="78">
        <v>4958.6000000000004</v>
      </c>
      <c r="J182" s="78">
        <v>4308.21</v>
      </c>
      <c r="K182" s="134">
        <v>360</v>
      </c>
      <c r="L182" s="127">
        <v>3300000</v>
      </c>
      <c r="M182" s="127">
        <v>1650000</v>
      </c>
      <c r="N182" s="127">
        <v>1485000</v>
      </c>
      <c r="O182" s="127">
        <v>165000</v>
      </c>
      <c r="P182" s="125">
        <f t="shared" si="57"/>
        <v>665.51042633001248</v>
      </c>
      <c r="Q182" s="126">
        <f t="shared" si="58"/>
        <v>10112</v>
      </c>
      <c r="R182" s="118">
        <f t="shared" si="59"/>
        <v>0</v>
      </c>
      <c r="S182" s="118">
        <f t="shared" si="60"/>
        <v>0</v>
      </c>
      <c r="T182" s="118">
        <f t="shared" si="61"/>
        <v>0</v>
      </c>
      <c r="U182" s="118">
        <f t="shared" si="62"/>
        <v>10112</v>
      </c>
      <c r="V182" s="118">
        <f t="shared" si="63"/>
        <v>0</v>
      </c>
    </row>
    <row r="183" spans="1:22" s="45" customFormat="1" outlineLevel="1" x14ac:dyDescent="0.3">
      <c r="A183" s="62">
        <f t="shared" si="64"/>
        <v>168</v>
      </c>
      <c r="B183" s="15" t="s">
        <v>214</v>
      </c>
      <c r="C183" s="15" t="s">
        <v>306</v>
      </c>
      <c r="D183" s="15" t="s">
        <v>866</v>
      </c>
      <c r="E183" s="121">
        <v>1986</v>
      </c>
      <c r="F183" s="67">
        <v>0</v>
      </c>
      <c r="G183" s="121">
        <v>9</v>
      </c>
      <c r="H183" s="79">
        <v>9199.2000000000007</v>
      </c>
      <c r="I183" s="79">
        <v>7508.5</v>
      </c>
      <c r="J183" s="79">
        <v>3620.79</v>
      </c>
      <c r="K183" s="137">
        <v>495</v>
      </c>
      <c r="L183" s="127">
        <v>5699994</v>
      </c>
      <c r="M183" s="127">
        <v>2849997</v>
      </c>
      <c r="N183" s="127">
        <v>2564997.2999999998</v>
      </c>
      <c r="O183" s="127">
        <v>284999.7</v>
      </c>
      <c r="P183" s="125">
        <f t="shared" si="57"/>
        <v>759.13884264500234</v>
      </c>
      <c r="Q183" s="126">
        <f t="shared" si="58"/>
        <v>10112</v>
      </c>
      <c r="R183" s="118">
        <f t="shared" si="59"/>
        <v>0</v>
      </c>
      <c r="S183" s="118">
        <f t="shared" si="60"/>
        <v>0</v>
      </c>
      <c r="T183" s="118">
        <f t="shared" si="61"/>
        <v>0</v>
      </c>
      <c r="U183" s="118">
        <f t="shared" si="62"/>
        <v>10112</v>
      </c>
      <c r="V183" s="118">
        <f t="shared" si="63"/>
        <v>0</v>
      </c>
    </row>
    <row r="184" spans="1:22" s="45" customFormat="1" outlineLevel="1" x14ac:dyDescent="0.3">
      <c r="A184" s="62">
        <f t="shared" si="64"/>
        <v>169</v>
      </c>
      <c r="B184" s="15" t="s">
        <v>214</v>
      </c>
      <c r="C184" s="15" t="s">
        <v>306</v>
      </c>
      <c r="D184" s="15" t="s">
        <v>867</v>
      </c>
      <c r="E184" s="121">
        <v>1987</v>
      </c>
      <c r="F184" s="67">
        <v>0</v>
      </c>
      <c r="G184" s="121">
        <v>9</v>
      </c>
      <c r="H184" s="80">
        <v>6690.2</v>
      </c>
      <c r="I184" s="78">
        <v>5292.9</v>
      </c>
      <c r="J184" s="78">
        <v>2412.1</v>
      </c>
      <c r="K184" s="134">
        <v>405</v>
      </c>
      <c r="L184" s="127">
        <v>5410684</v>
      </c>
      <c r="M184" s="127">
        <v>2705342</v>
      </c>
      <c r="N184" s="127">
        <v>2434807.7999999998</v>
      </c>
      <c r="O184" s="127">
        <v>270534.2</v>
      </c>
      <c r="P184" s="125">
        <f t="shared" si="57"/>
        <v>1022.2532071265281</v>
      </c>
      <c r="Q184" s="126">
        <f t="shared" si="58"/>
        <v>10112</v>
      </c>
      <c r="R184" s="118">
        <f t="shared" si="59"/>
        <v>0</v>
      </c>
      <c r="S184" s="118">
        <f t="shared" si="60"/>
        <v>0</v>
      </c>
      <c r="T184" s="118">
        <f t="shared" si="61"/>
        <v>0</v>
      </c>
      <c r="U184" s="118">
        <f t="shared" si="62"/>
        <v>10112</v>
      </c>
      <c r="V184" s="118">
        <f t="shared" si="63"/>
        <v>0</v>
      </c>
    </row>
    <row r="185" spans="1:22" s="45" customFormat="1" outlineLevel="1" x14ac:dyDescent="0.3">
      <c r="A185" s="62">
        <f t="shared" si="64"/>
        <v>170</v>
      </c>
      <c r="B185" s="15" t="s">
        <v>214</v>
      </c>
      <c r="C185" s="15" t="s">
        <v>306</v>
      </c>
      <c r="D185" s="15" t="s">
        <v>757</v>
      </c>
      <c r="E185" s="67">
        <v>1945</v>
      </c>
      <c r="F185" s="67">
        <v>0</v>
      </c>
      <c r="G185" s="67">
        <v>2</v>
      </c>
      <c r="H185" s="39">
        <v>745.1</v>
      </c>
      <c r="I185" s="39">
        <v>745.1</v>
      </c>
      <c r="J185" s="39">
        <v>544.5</v>
      </c>
      <c r="K185" s="75">
        <v>55</v>
      </c>
      <c r="L185" s="127">
        <v>2901441.95</v>
      </c>
      <c r="M185" s="127">
        <v>1450720.98</v>
      </c>
      <c r="N185" s="127">
        <v>1450720.97</v>
      </c>
      <c r="O185" s="127">
        <v>0</v>
      </c>
      <c r="P185" s="125">
        <f t="shared" si="57"/>
        <v>3894.0302643940413</v>
      </c>
      <c r="Q185" s="126">
        <f t="shared" si="58"/>
        <v>16737</v>
      </c>
      <c r="R185" s="118">
        <f t="shared" si="59"/>
        <v>0</v>
      </c>
      <c r="S185" s="118">
        <f t="shared" si="60"/>
        <v>16737</v>
      </c>
      <c r="T185" s="118">
        <f t="shared" si="61"/>
        <v>0</v>
      </c>
      <c r="U185" s="118">
        <f t="shared" si="62"/>
        <v>0</v>
      </c>
      <c r="V185" s="118">
        <f t="shared" si="63"/>
        <v>0</v>
      </c>
    </row>
    <row r="186" spans="1:22" s="45" customFormat="1" outlineLevel="1" x14ac:dyDescent="0.3">
      <c r="A186" s="62">
        <f t="shared" si="64"/>
        <v>171</v>
      </c>
      <c r="B186" s="15" t="s">
        <v>214</v>
      </c>
      <c r="C186" s="15" t="s">
        <v>306</v>
      </c>
      <c r="D186" s="15" t="s">
        <v>758</v>
      </c>
      <c r="E186" s="67">
        <v>1945</v>
      </c>
      <c r="F186" s="67">
        <v>9</v>
      </c>
      <c r="G186" s="67">
        <v>2</v>
      </c>
      <c r="H186" s="39">
        <v>740.7</v>
      </c>
      <c r="I186" s="39">
        <v>740.7</v>
      </c>
      <c r="J186" s="39">
        <v>653.29999999999995</v>
      </c>
      <c r="K186" s="75">
        <v>41</v>
      </c>
      <c r="L186" s="127">
        <v>2283002.0699999998</v>
      </c>
      <c r="M186" s="127">
        <v>1141501.04</v>
      </c>
      <c r="N186" s="127">
        <v>1141501.03</v>
      </c>
      <c r="O186" s="127">
        <v>0</v>
      </c>
      <c r="P186" s="125">
        <f t="shared" si="57"/>
        <v>3082.2223167274196</v>
      </c>
      <c r="Q186" s="126">
        <f t="shared" si="58"/>
        <v>16737</v>
      </c>
      <c r="R186" s="118">
        <f t="shared" si="59"/>
        <v>0</v>
      </c>
      <c r="S186" s="118">
        <f t="shared" si="60"/>
        <v>16737</v>
      </c>
      <c r="T186" s="118">
        <f t="shared" si="61"/>
        <v>0</v>
      </c>
      <c r="U186" s="118">
        <f t="shared" si="62"/>
        <v>0</v>
      </c>
      <c r="V186" s="118">
        <f t="shared" si="63"/>
        <v>0</v>
      </c>
    </row>
    <row r="187" spans="1:22" s="45" customFormat="1" outlineLevel="1" x14ac:dyDescent="0.3">
      <c r="A187" s="62">
        <f t="shared" si="64"/>
        <v>172</v>
      </c>
      <c r="B187" s="15" t="s">
        <v>214</v>
      </c>
      <c r="C187" s="15" t="s">
        <v>306</v>
      </c>
      <c r="D187" s="15" t="s">
        <v>456</v>
      </c>
      <c r="E187" s="67">
        <v>1974</v>
      </c>
      <c r="F187" s="67">
        <v>0</v>
      </c>
      <c r="G187" s="67">
        <v>9</v>
      </c>
      <c r="H187" s="39">
        <v>7532.7</v>
      </c>
      <c r="I187" s="39">
        <v>7532.7</v>
      </c>
      <c r="J187" s="39">
        <v>7291.2</v>
      </c>
      <c r="K187" s="75">
        <v>296</v>
      </c>
      <c r="L187" s="127">
        <v>1337912.45</v>
      </c>
      <c r="M187" s="127">
        <v>668956.23</v>
      </c>
      <c r="N187" s="127">
        <v>668956.22</v>
      </c>
      <c r="O187" s="127">
        <v>0</v>
      </c>
      <c r="P187" s="125">
        <f t="shared" si="57"/>
        <v>177.61392993216245</v>
      </c>
      <c r="Q187" s="126">
        <f t="shared" si="58"/>
        <v>10112</v>
      </c>
      <c r="R187" s="118">
        <f t="shared" si="59"/>
        <v>0</v>
      </c>
      <c r="S187" s="118">
        <f t="shared" si="60"/>
        <v>0</v>
      </c>
      <c r="T187" s="118">
        <f t="shared" si="61"/>
        <v>0</v>
      </c>
      <c r="U187" s="118">
        <f t="shared" si="62"/>
        <v>10112</v>
      </c>
      <c r="V187" s="118">
        <f t="shared" si="63"/>
        <v>0</v>
      </c>
    </row>
    <row r="188" spans="1:22" s="45" customFormat="1" outlineLevel="1" x14ac:dyDescent="0.3">
      <c r="A188" s="62">
        <f t="shared" si="64"/>
        <v>173</v>
      </c>
      <c r="B188" s="15" t="s">
        <v>214</v>
      </c>
      <c r="C188" s="15" t="s">
        <v>306</v>
      </c>
      <c r="D188" s="15" t="s">
        <v>774</v>
      </c>
      <c r="E188" s="67">
        <v>1945</v>
      </c>
      <c r="F188" s="67">
        <v>0</v>
      </c>
      <c r="G188" s="67">
        <v>2</v>
      </c>
      <c r="H188" s="126">
        <v>531.79999999999995</v>
      </c>
      <c r="I188" s="126">
        <v>531.79999999999995</v>
      </c>
      <c r="J188" s="126">
        <v>398.29999999999995</v>
      </c>
      <c r="K188" s="136">
        <v>35</v>
      </c>
      <c r="L188" s="127">
        <v>2450000</v>
      </c>
      <c r="M188" s="127">
        <v>1225000</v>
      </c>
      <c r="N188" s="127">
        <v>1225000</v>
      </c>
      <c r="O188" s="127">
        <v>0</v>
      </c>
      <c r="P188" s="125">
        <f t="shared" si="57"/>
        <v>4606.9951109439644</v>
      </c>
      <c r="Q188" s="126">
        <f t="shared" si="58"/>
        <v>16737</v>
      </c>
      <c r="R188" s="118">
        <f t="shared" si="59"/>
        <v>0</v>
      </c>
      <c r="S188" s="118">
        <f t="shared" si="60"/>
        <v>16737</v>
      </c>
      <c r="T188" s="118">
        <f t="shared" si="61"/>
        <v>0</v>
      </c>
      <c r="U188" s="118">
        <f t="shared" si="62"/>
        <v>0</v>
      </c>
      <c r="V188" s="118">
        <f t="shared" si="63"/>
        <v>0</v>
      </c>
    </row>
    <row r="189" spans="1:22" s="45" customFormat="1" outlineLevel="1" x14ac:dyDescent="0.3">
      <c r="A189" s="62">
        <f t="shared" si="64"/>
        <v>174</v>
      </c>
      <c r="B189" s="15" t="s">
        <v>214</v>
      </c>
      <c r="C189" s="15" t="s">
        <v>306</v>
      </c>
      <c r="D189" s="15" t="s">
        <v>457</v>
      </c>
      <c r="E189" s="67">
        <v>1945</v>
      </c>
      <c r="F189" s="67">
        <v>0</v>
      </c>
      <c r="G189" s="67">
        <v>2</v>
      </c>
      <c r="H189" s="39">
        <v>198.6</v>
      </c>
      <c r="I189" s="39">
        <v>198.6</v>
      </c>
      <c r="J189" s="39">
        <v>198.6</v>
      </c>
      <c r="K189" s="75">
        <v>10</v>
      </c>
      <c r="L189" s="127">
        <v>2196010</v>
      </c>
      <c r="M189" s="127">
        <v>1098005</v>
      </c>
      <c r="N189" s="127">
        <v>1098005</v>
      </c>
      <c r="O189" s="127">
        <v>0</v>
      </c>
      <c r="P189" s="125">
        <f t="shared" si="57"/>
        <v>11057.452165156094</v>
      </c>
      <c r="Q189" s="126">
        <f t="shared" si="58"/>
        <v>16737</v>
      </c>
      <c r="R189" s="118">
        <f t="shared" si="59"/>
        <v>0</v>
      </c>
      <c r="S189" s="118">
        <f t="shared" si="60"/>
        <v>16737</v>
      </c>
      <c r="T189" s="118">
        <f t="shared" si="61"/>
        <v>0</v>
      </c>
      <c r="U189" s="118">
        <f t="shared" si="62"/>
        <v>0</v>
      </c>
      <c r="V189" s="118">
        <f t="shared" si="63"/>
        <v>0</v>
      </c>
    </row>
    <row r="190" spans="1:22" s="45" customFormat="1" outlineLevel="1" x14ac:dyDescent="0.3">
      <c r="A190" s="62">
        <f t="shared" si="64"/>
        <v>175</v>
      </c>
      <c r="B190" s="15" t="s">
        <v>214</v>
      </c>
      <c r="C190" s="15" t="s">
        <v>306</v>
      </c>
      <c r="D190" s="15" t="s">
        <v>868</v>
      </c>
      <c r="E190" s="67">
        <v>1945</v>
      </c>
      <c r="F190" s="67">
        <v>0</v>
      </c>
      <c r="G190" s="67">
        <v>4</v>
      </c>
      <c r="H190" s="126">
        <v>1582.1</v>
      </c>
      <c r="I190" s="126">
        <v>1582.1</v>
      </c>
      <c r="J190" s="126">
        <v>1536.5</v>
      </c>
      <c r="K190" s="136">
        <v>62</v>
      </c>
      <c r="L190" s="127">
        <v>10484308</v>
      </c>
      <c r="M190" s="127">
        <v>5242154</v>
      </c>
      <c r="N190" s="127">
        <v>5242154</v>
      </c>
      <c r="O190" s="127">
        <v>0</v>
      </c>
      <c r="P190" s="125">
        <f t="shared" si="57"/>
        <v>6626.8301624423239</v>
      </c>
      <c r="Q190" s="126">
        <f t="shared" si="58"/>
        <v>9807</v>
      </c>
      <c r="R190" s="118">
        <f t="shared" si="59"/>
        <v>0</v>
      </c>
      <c r="S190" s="118">
        <f t="shared" si="60"/>
        <v>0</v>
      </c>
      <c r="T190" s="118">
        <f t="shared" si="61"/>
        <v>9807</v>
      </c>
      <c r="U190" s="118">
        <f t="shared" si="62"/>
        <v>0</v>
      </c>
      <c r="V190" s="118">
        <f t="shared" si="63"/>
        <v>0</v>
      </c>
    </row>
    <row r="191" spans="1:22" s="45" customFormat="1" outlineLevel="1" x14ac:dyDescent="0.3">
      <c r="A191" s="62">
        <f t="shared" si="64"/>
        <v>176</v>
      </c>
      <c r="B191" s="15" t="s">
        <v>214</v>
      </c>
      <c r="C191" s="15" t="s">
        <v>306</v>
      </c>
      <c r="D191" s="15" t="s">
        <v>771</v>
      </c>
      <c r="E191" s="67">
        <v>1963</v>
      </c>
      <c r="F191" s="67">
        <v>0</v>
      </c>
      <c r="G191" s="67">
        <v>4</v>
      </c>
      <c r="H191" s="39">
        <v>2004.5</v>
      </c>
      <c r="I191" s="39">
        <v>1504.7</v>
      </c>
      <c r="J191" s="39">
        <v>1372.7</v>
      </c>
      <c r="K191" s="75">
        <v>73</v>
      </c>
      <c r="L191" s="127">
        <v>3551531</v>
      </c>
      <c r="M191" s="127">
        <v>1775765.5</v>
      </c>
      <c r="N191" s="127">
        <v>1775765.5</v>
      </c>
      <c r="O191" s="127">
        <v>0</v>
      </c>
      <c r="P191" s="125">
        <f t="shared" si="57"/>
        <v>2360.2917525088055</v>
      </c>
      <c r="Q191" s="126">
        <f t="shared" si="58"/>
        <v>9807</v>
      </c>
      <c r="R191" s="118">
        <f t="shared" si="59"/>
        <v>0</v>
      </c>
      <c r="S191" s="118">
        <f t="shared" si="60"/>
        <v>0</v>
      </c>
      <c r="T191" s="118">
        <f t="shared" si="61"/>
        <v>9807</v>
      </c>
      <c r="U191" s="118">
        <f t="shared" si="62"/>
        <v>0</v>
      </c>
      <c r="V191" s="118">
        <f t="shared" si="63"/>
        <v>0</v>
      </c>
    </row>
    <row r="192" spans="1:22" s="45" customFormat="1" outlineLevel="1" x14ac:dyDescent="0.3">
      <c r="A192" s="62">
        <f t="shared" si="64"/>
        <v>177</v>
      </c>
      <c r="B192" s="15" t="s">
        <v>214</v>
      </c>
      <c r="C192" s="15" t="s">
        <v>306</v>
      </c>
      <c r="D192" s="15" t="s">
        <v>765</v>
      </c>
      <c r="E192" s="67">
        <v>1974</v>
      </c>
      <c r="F192" s="67">
        <v>0</v>
      </c>
      <c r="G192" s="67">
        <v>9</v>
      </c>
      <c r="H192" s="39">
        <v>7532.7</v>
      </c>
      <c r="I192" s="39">
        <v>7532.7</v>
      </c>
      <c r="J192" s="39">
        <v>7291.2</v>
      </c>
      <c r="K192" s="75">
        <v>296</v>
      </c>
      <c r="L192" s="127">
        <v>15677754.039999999</v>
      </c>
      <c r="M192" s="127">
        <v>7838877.0199999996</v>
      </c>
      <c r="N192" s="127">
        <v>7838877.0199999996</v>
      </c>
      <c r="O192" s="127">
        <v>0</v>
      </c>
      <c r="P192" s="125">
        <f t="shared" si="57"/>
        <v>2081.2927688610989</v>
      </c>
      <c r="Q192" s="126">
        <f t="shared" si="58"/>
        <v>10112</v>
      </c>
      <c r="R192" s="118">
        <f t="shared" si="59"/>
        <v>0</v>
      </c>
      <c r="S192" s="118">
        <f t="shared" si="60"/>
        <v>0</v>
      </c>
      <c r="T192" s="118">
        <f t="shared" si="61"/>
        <v>0</v>
      </c>
      <c r="U192" s="118">
        <f t="shared" si="62"/>
        <v>10112</v>
      </c>
      <c r="V192" s="118">
        <f t="shared" si="63"/>
        <v>0</v>
      </c>
    </row>
    <row r="193" spans="1:22" s="45" customFormat="1" outlineLevel="1" x14ac:dyDescent="0.3">
      <c r="A193" s="62">
        <f t="shared" si="64"/>
        <v>178</v>
      </c>
      <c r="B193" s="15" t="s">
        <v>214</v>
      </c>
      <c r="C193" s="15" t="s">
        <v>306</v>
      </c>
      <c r="D193" s="15" t="s">
        <v>869</v>
      </c>
      <c r="E193" s="121">
        <v>1960</v>
      </c>
      <c r="F193" s="67">
        <v>0</v>
      </c>
      <c r="G193" s="121">
        <v>3</v>
      </c>
      <c r="H193" s="80">
        <v>1091.4000000000001</v>
      </c>
      <c r="I193" s="78">
        <v>820.7</v>
      </c>
      <c r="J193" s="78">
        <v>477.8</v>
      </c>
      <c r="K193" s="133">
        <v>50</v>
      </c>
      <c r="L193" s="127">
        <v>1224525.82</v>
      </c>
      <c r="M193" s="127">
        <v>612262.91</v>
      </c>
      <c r="N193" s="127">
        <v>551036.62</v>
      </c>
      <c r="O193" s="127">
        <v>61226.29</v>
      </c>
      <c r="P193" s="125">
        <f t="shared" si="57"/>
        <v>1492.0504691117339</v>
      </c>
      <c r="Q193" s="126">
        <f t="shared" si="58"/>
        <v>9807</v>
      </c>
      <c r="R193" s="118">
        <f t="shared" si="59"/>
        <v>0</v>
      </c>
      <c r="S193" s="118">
        <f t="shared" si="60"/>
        <v>0</v>
      </c>
      <c r="T193" s="118">
        <f t="shared" si="61"/>
        <v>9807</v>
      </c>
      <c r="U193" s="118">
        <f t="shared" si="62"/>
        <v>0</v>
      </c>
      <c r="V193" s="118">
        <f t="shared" si="63"/>
        <v>0</v>
      </c>
    </row>
    <row r="194" spans="1:22" s="45" customFormat="1" outlineLevel="1" x14ac:dyDescent="0.3">
      <c r="A194" s="62">
        <f t="shared" si="64"/>
        <v>179</v>
      </c>
      <c r="B194" s="15" t="s">
        <v>214</v>
      </c>
      <c r="C194" s="15" t="s">
        <v>306</v>
      </c>
      <c r="D194" s="15" t="s">
        <v>627</v>
      </c>
      <c r="E194" s="121">
        <v>1945</v>
      </c>
      <c r="F194" s="67">
        <v>0</v>
      </c>
      <c r="G194" s="121">
        <v>5</v>
      </c>
      <c r="H194" s="80">
        <v>2055.1</v>
      </c>
      <c r="I194" s="78">
        <v>1615.3</v>
      </c>
      <c r="J194" s="78">
        <v>813.4</v>
      </c>
      <c r="K194" s="133">
        <v>95</v>
      </c>
      <c r="L194" s="127">
        <v>2186406</v>
      </c>
      <c r="M194" s="128">
        <v>1093203</v>
      </c>
      <c r="N194" s="128">
        <v>983882.7</v>
      </c>
      <c r="O194" s="127">
        <v>109320.3</v>
      </c>
      <c r="P194" s="125">
        <f t="shared" si="57"/>
        <v>1353.5603293505851</v>
      </c>
      <c r="Q194" s="126">
        <f t="shared" si="58"/>
        <v>9807</v>
      </c>
      <c r="R194" s="118">
        <f t="shared" si="59"/>
        <v>0</v>
      </c>
      <c r="S194" s="118">
        <f t="shared" si="60"/>
        <v>0</v>
      </c>
      <c r="T194" s="118">
        <f t="shared" si="61"/>
        <v>9807</v>
      </c>
      <c r="U194" s="118">
        <f t="shared" si="62"/>
        <v>0</v>
      </c>
      <c r="V194" s="118">
        <f t="shared" si="63"/>
        <v>0</v>
      </c>
    </row>
    <row r="195" spans="1:22" s="45" customFormat="1" outlineLevel="1" x14ac:dyDescent="0.3">
      <c r="A195" s="62">
        <f t="shared" si="64"/>
        <v>180</v>
      </c>
      <c r="B195" s="15" t="s">
        <v>214</v>
      </c>
      <c r="C195" s="15" t="s">
        <v>306</v>
      </c>
      <c r="D195" s="15" t="s">
        <v>870</v>
      </c>
      <c r="E195" s="121">
        <v>1945</v>
      </c>
      <c r="F195" s="67">
        <v>0</v>
      </c>
      <c r="G195" s="121">
        <v>3</v>
      </c>
      <c r="H195" s="80">
        <v>279.39999999999998</v>
      </c>
      <c r="I195" s="78">
        <v>178.8</v>
      </c>
      <c r="J195" s="78">
        <v>109.7</v>
      </c>
      <c r="K195" s="133">
        <v>8</v>
      </c>
      <c r="L195" s="127">
        <v>484460.23</v>
      </c>
      <c r="M195" s="128">
        <v>242230.12</v>
      </c>
      <c r="N195" s="128">
        <v>193784.09</v>
      </c>
      <c r="O195" s="128">
        <v>48446.02</v>
      </c>
      <c r="P195" s="125">
        <f t="shared" si="57"/>
        <v>2709.5091163310958</v>
      </c>
      <c r="Q195" s="126">
        <f t="shared" si="58"/>
        <v>9807</v>
      </c>
      <c r="R195" s="118">
        <f t="shared" si="59"/>
        <v>0</v>
      </c>
      <c r="S195" s="118">
        <f t="shared" si="60"/>
        <v>0</v>
      </c>
      <c r="T195" s="118">
        <f t="shared" si="61"/>
        <v>9807</v>
      </c>
      <c r="U195" s="118">
        <f t="shared" si="62"/>
        <v>0</v>
      </c>
      <c r="V195" s="118">
        <f t="shared" si="63"/>
        <v>0</v>
      </c>
    </row>
    <row r="196" spans="1:22" s="45" customFormat="1" outlineLevel="1" x14ac:dyDescent="0.3">
      <c r="A196" s="62">
        <f t="shared" si="64"/>
        <v>181</v>
      </c>
      <c r="B196" s="15" t="s">
        <v>214</v>
      </c>
      <c r="C196" s="15" t="s">
        <v>306</v>
      </c>
      <c r="D196" s="15" t="s">
        <v>871</v>
      </c>
      <c r="E196" s="121">
        <v>1971</v>
      </c>
      <c r="F196" s="67">
        <v>0</v>
      </c>
      <c r="G196" s="121">
        <v>5</v>
      </c>
      <c r="H196" s="80">
        <v>3879</v>
      </c>
      <c r="I196" s="78">
        <v>2888</v>
      </c>
      <c r="J196" s="78">
        <v>1827.9</v>
      </c>
      <c r="K196" s="133">
        <v>173</v>
      </c>
      <c r="L196" s="127">
        <v>1454377</v>
      </c>
      <c r="M196" s="128">
        <v>727188.5</v>
      </c>
      <c r="N196" s="128">
        <v>596294.56999999995</v>
      </c>
      <c r="O196" s="128">
        <v>130893.93</v>
      </c>
      <c r="P196" s="125">
        <f t="shared" si="57"/>
        <v>503.59314404432132</v>
      </c>
      <c r="Q196" s="126">
        <f t="shared" si="58"/>
        <v>9807</v>
      </c>
      <c r="R196" s="118">
        <f t="shared" si="59"/>
        <v>0</v>
      </c>
      <c r="S196" s="118">
        <f t="shared" si="60"/>
        <v>0</v>
      </c>
      <c r="T196" s="118">
        <f t="shared" si="61"/>
        <v>9807</v>
      </c>
      <c r="U196" s="118">
        <f t="shared" si="62"/>
        <v>0</v>
      </c>
      <c r="V196" s="118">
        <f t="shared" si="63"/>
        <v>0</v>
      </c>
    </row>
    <row r="197" spans="1:22" s="45" customFormat="1" outlineLevel="1" x14ac:dyDescent="0.3">
      <c r="A197" s="62">
        <f t="shared" si="64"/>
        <v>182</v>
      </c>
      <c r="B197" s="15" t="s">
        <v>214</v>
      </c>
      <c r="C197" s="15" t="s">
        <v>306</v>
      </c>
      <c r="D197" s="15" t="s">
        <v>872</v>
      </c>
      <c r="E197" s="121">
        <v>1945</v>
      </c>
      <c r="F197" s="67">
        <v>0</v>
      </c>
      <c r="G197" s="121">
        <v>4</v>
      </c>
      <c r="H197" s="80">
        <v>2435.6999999999998</v>
      </c>
      <c r="I197" s="78">
        <v>1437.6</v>
      </c>
      <c r="J197" s="78">
        <v>824</v>
      </c>
      <c r="K197" s="133">
        <v>80</v>
      </c>
      <c r="L197" s="127">
        <v>1150796</v>
      </c>
      <c r="M197" s="128">
        <v>575398</v>
      </c>
      <c r="N197" s="128">
        <v>489088.3</v>
      </c>
      <c r="O197" s="128">
        <v>86309.7</v>
      </c>
      <c r="P197" s="125">
        <f t="shared" si="57"/>
        <v>800.49805230940467</v>
      </c>
      <c r="Q197" s="126">
        <f t="shared" si="58"/>
        <v>9807</v>
      </c>
      <c r="R197" s="118">
        <f t="shared" si="59"/>
        <v>0</v>
      </c>
      <c r="S197" s="118">
        <f t="shared" si="60"/>
        <v>0</v>
      </c>
      <c r="T197" s="118">
        <f t="shared" si="61"/>
        <v>9807</v>
      </c>
      <c r="U197" s="118">
        <f t="shared" si="62"/>
        <v>0</v>
      </c>
      <c r="V197" s="118">
        <f t="shared" si="63"/>
        <v>0</v>
      </c>
    </row>
    <row r="198" spans="1:22" s="45" customFormat="1" outlineLevel="1" x14ac:dyDescent="0.3">
      <c r="A198" s="62">
        <f t="shared" si="64"/>
        <v>183</v>
      </c>
      <c r="B198" s="15" t="s">
        <v>214</v>
      </c>
      <c r="C198" s="15" t="s">
        <v>306</v>
      </c>
      <c r="D198" s="15" t="s">
        <v>873</v>
      </c>
      <c r="E198" s="121">
        <v>1972</v>
      </c>
      <c r="F198" s="67">
        <v>0</v>
      </c>
      <c r="G198" s="121">
        <v>9</v>
      </c>
      <c r="H198" s="80">
        <v>3817.5</v>
      </c>
      <c r="I198" s="78">
        <v>3817.5</v>
      </c>
      <c r="J198" s="78">
        <v>3229.6</v>
      </c>
      <c r="K198" s="133">
        <v>173</v>
      </c>
      <c r="L198" s="127">
        <v>774366</v>
      </c>
      <c r="M198" s="128">
        <v>387183</v>
      </c>
      <c r="N198" s="128">
        <v>348464.7</v>
      </c>
      <c r="O198" s="128">
        <v>38718.300000000003</v>
      </c>
      <c r="P198" s="125">
        <f t="shared" si="57"/>
        <v>202.84636542239684</v>
      </c>
      <c r="Q198" s="126">
        <f t="shared" si="58"/>
        <v>10112</v>
      </c>
      <c r="R198" s="118">
        <f t="shared" si="59"/>
        <v>0</v>
      </c>
      <c r="S198" s="118">
        <f t="shared" si="60"/>
        <v>0</v>
      </c>
      <c r="T198" s="118">
        <f t="shared" si="61"/>
        <v>0</v>
      </c>
      <c r="U198" s="118">
        <f t="shared" si="62"/>
        <v>10112</v>
      </c>
      <c r="V198" s="118">
        <f t="shared" si="63"/>
        <v>0</v>
      </c>
    </row>
    <row r="199" spans="1:22" s="48" customFormat="1" outlineLevel="1" x14ac:dyDescent="0.25">
      <c r="A199" s="62">
        <f t="shared" si="64"/>
        <v>184</v>
      </c>
      <c r="B199" s="15" t="s">
        <v>214</v>
      </c>
      <c r="C199" s="15" t="s">
        <v>306</v>
      </c>
      <c r="D199" s="15" t="s">
        <v>874</v>
      </c>
      <c r="E199" s="121">
        <v>1983</v>
      </c>
      <c r="F199" s="67">
        <v>0</v>
      </c>
      <c r="G199" s="121">
        <v>9</v>
      </c>
      <c r="H199" s="78">
        <v>6112.3</v>
      </c>
      <c r="I199" s="78">
        <v>5798.4</v>
      </c>
      <c r="J199" s="78">
        <v>3119.85</v>
      </c>
      <c r="K199" s="134">
        <v>270</v>
      </c>
      <c r="L199" s="127">
        <v>4994646</v>
      </c>
      <c r="M199" s="127">
        <v>2497323</v>
      </c>
      <c r="N199" s="127">
        <v>2247590.7000000002</v>
      </c>
      <c r="O199" s="127">
        <v>249732.3</v>
      </c>
      <c r="P199" s="125">
        <f t="shared" si="57"/>
        <v>861.3834850993378</v>
      </c>
      <c r="Q199" s="126">
        <f t="shared" si="58"/>
        <v>10112</v>
      </c>
      <c r="R199" s="118">
        <f t="shared" si="59"/>
        <v>0</v>
      </c>
      <c r="S199" s="118">
        <f t="shared" si="60"/>
        <v>0</v>
      </c>
      <c r="T199" s="118">
        <f t="shared" si="61"/>
        <v>0</v>
      </c>
      <c r="U199" s="118">
        <f t="shared" si="62"/>
        <v>10112</v>
      </c>
      <c r="V199" s="118">
        <f t="shared" si="63"/>
        <v>0</v>
      </c>
    </row>
    <row r="200" spans="1:22" s="45" customFormat="1" outlineLevel="1" x14ac:dyDescent="0.3">
      <c r="A200" s="62">
        <f t="shared" si="64"/>
        <v>185</v>
      </c>
      <c r="B200" s="15" t="s">
        <v>214</v>
      </c>
      <c r="C200" s="15" t="s">
        <v>306</v>
      </c>
      <c r="D200" s="15" t="s">
        <v>875</v>
      </c>
      <c r="E200" s="121">
        <v>1966</v>
      </c>
      <c r="F200" s="67">
        <v>0</v>
      </c>
      <c r="G200" s="129">
        <v>5</v>
      </c>
      <c r="H200" s="78">
        <v>4076.8</v>
      </c>
      <c r="I200" s="78">
        <v>3284.8</v>
      </c>
      <c r="J200" s="78">
        <v>1942.74</v>
      </c>
      <c r="K200" s="133">
        <v>173</v>
      </c>
      <c r="L200" s="127">
        <v>736525.36</v>
      </c>
      <c r="M200" s="127">
        <v>368262.68</v>
      </c>
      <c r="N200" s="127">
        <v>331436.40999999997</v>
      </c>
      <c r="O200" s="127">
        <v>36826.269999999997</v>
      </c>
      <c r="P200" s="125">
        <f t="shared" si="57"/>
        <v>224.22228446176325</v>
      </c>
      <c r="Q200" s="126">
        <f t="shared" si="58"/>
        <v>9807</v>
      </c>
      <c r="R200" s="118">
        <f t="shared" si="59"/>
        <v>0</v>
      </c>
      <c r="S200" s="118">
        <f t="shared" si="60"/>
        <v>0</v>
      </c>
      <c r="T200" s="118">
        <f t="shared" si="61"/>
        <v>9807</v>
      </c>
      <c r="U200" s="118">
        <f t="shared" si="62"/>
        <v>0</v>
      </c>
      <c r="V200" s="118">
        <f t="shared" si="63"/>
        <v>0</v>
      </c>
    </row>
    <row r="201" spans="1:22" s="45" customFormat="1" outlineLevel="1" x14ac:dyDescent="0.3">
      <c r="A201" s="62">
        <f t="shared" si="64"/>
        <v>186</v>
      </c>
      <c r="B201" s="15" t="s">
        <v>214</v>
      </c>
      <c r="C201" s="15" t="s">
        <v>306</v>
      </c>
      <c r="D201" s="15" t="s">
        <v>876</v>
      </c>
      <c r="E201" s="121">
        <v>1968</v>
      </c>
      <c r="F201" s="67">
        <v>0</v>
      </c>
      <c r="G201" s="129">
        <v>5</v>
      </c>
      <c r="H201" s="78">
        <v>4188</v>
      </c>
      <c r="I201" s="78">
        <v>3223.8</v>
      </c>
      <c r="J201" s="78">
        <v>1833.39</v>
      </c>
      <c r="K201" s="133">
        <v>170</v>
      </c>
      <c r="L201" s="127">
        <v>7925010.1500000004</v>
      </c>
      <c r="M201" s="127">
        <v>3962505.08</v>
      </c>
      <c r="N201" s="127">
        <v>3479079.45</v>
      </c>
      <c r="O201" s="127">
        <v>483425.62</v>
      </c>
      <c r="P201" s="125">
        <f t="shared" si="57"/>
        <v>2458.2821980271729</v>
      </c>
      <c r="Q201" s="126">
        <f t="shared" si="58"/>
        <v>9807</v>
      </c>
      <c r="R201" s="118">
        <f t="shared" si="59"/>
        <v>0</v>
      </c>
      <c r="S201" s="118">
        <f t="shared" si="60"/>
        <v>0</v>
      </c>
      <c r="T201" s="118">
        <f t="shared" si="61"/>
        <v>9807</v>
      </c>
      <c r="U201" s="118">
        <f t="shared" si="62"/>
        <v>0</v>
      </c>
      <c r="V201" s="118">
        <f t="shared" si="63"/>
        <v>0</v>
      </c>
    </row>
    <row r="202" spans="1:22" s="45" customFormat="1" outlineLevel="1" x14ac:dyDescent="0.3">
      <c r="A202" s="62">
        <f t="shared" si="64"/>
        <v>187</v>
      </c>
      <c r="B202" s="15" t="s">
        <v>214</v>
      </c>
      <c r="C202" s="15" t="s">
        <v>306</v>
      </c>
      <c r="D202" s="15" t="s">
        <v>877</v>
      </c>
      <c r="E202" s="121">
        <v>1976</v>
      </c>
      <c r="F202" s="67">
        <v>0</v>
      </c>
      <c r="G202" s="129">
        <v>5</v>
      </c>
      <c r="H202" s="78">
        <v>2059.6</v>
      </c>
      <c r="I202" s="78">
        <v>1562.3</v>
      </c>
      <c r="J202" s="78">
        <v>783.36</v>
      </c>
      <c r="K202" s="133">
        <v>93</v>
      </c>
      <c r="L202" s="127">
        <v>570064.69999999995</v>
      </c>
      <c r="M202" s="127">
        <v>285032.34999999998</v>
      </c>
      <c r="N202" s="127">
        <v>250258.4</v>
      </c>
      <c r="O202" s="127">
        <v>34773.949999999997</v>
      </c>
      <c r="P202" s="125">
        <f t="shared" si="57"/>
        <v>364.88811367855084</v>
      </c>
      <c r="Q202" s="126">
        <f t="shared" si="58"/>
        <v>9807</v>
      </c>
      <c r="R202" s="118">
        <f t="shared" si="59"/>
        <v>0</v>
      </c>
      <c r="S202" s="118">
        <f t="shared" si="60"/>
        <v>0</v>
      </c>
      <c r="T202" s="118">
        <f t="shared" si="61"/>
        <v>9807</v>
      </c>
      <c r="U202" s="118">
        <f t="shared" si="62"/>
        <v>0</v>
      </c>
      <c r="V202" s="118">
        <f t="shared" si="63"/>
        <v>0</v>
      </c>
    </row>
    <row r="203" spans="1:22" s="45" customFormat="1" outlineLevel="1" x14ac:dyDescent="0.3">
      <c r="A203" s="62">
        <f t="shared" si="64"/>
        <v>188</v>
      </c>
      <c r="B203" s="15" t="s">
        <v>214</v>
      </c>
      <c r="C203" s="15" t="s">
        <v>306</v>
      </c>
      <c r="D203" s="15" t="s">
        <v>687</v>
      </c>
      <c r="E203" s="121">
        <v>1967</v>
      </c>
      <c r="F203" s="67">
        <v>0</v>
      </c>
      <c r="G203" s="129">
        <v>5</v>
      </c>
      <c r="H203" s="78">
        <v>6715.3</v>
      </c>
      <c r="I203" s="78">
        <v>5193.2</v>
      </c>
      <c r="J203" s="78">
        <v>2733.84</v>
      </c>
      <c r="K203" s="133">
        <v>273</v>
      </c>
      <c r="L203" s="127">
        <v>1141000</v>
      </c>
      <c r="M203" s="127">
        <v>570500</v>
      </c>
      <c r="N203" s="127">
        <v>500899</v>
      </c>
      <c r="O203" s="127">
        <v>69601</v>
      </c>
      <c r="P203" s="125">
        <f t="shared" si="57"/>
        <v>219.71039051066779</v>
      </c>
      <c r="Q203" s="126">
        <f t="shared" si="58"/>
        <v>9807</v>
      </c>
      <c r="R203" s="118">
        <f t="shared" si="59"/>
        <v>0</v>
      </c>
      <c r="S203" s="118">
        <f t="shared" si="60"/>
        <v>0</v>
      </c>
      <c r="T203" s="118">
        <f t="shared" si="61"/>
        <v>9807</v>
      </c>
      <c r="U203" s="118">
        <f t="shared" si="62"/>
        <v>0</v>
      </c>
      <c r="V203" s="118">
        <f t="shared" si="63"/>
        <v>0</v>
      </c>
    </row>
    <row r="204" spans="1:22" s="45" customFormat="1" ht="27.6" outlineLevel="1" x14ac:dyDescent="0.3">
      <c r="A204" s="62">
        <f t="shared" si="64"/>
        <v>189</v>
      </c>
      <c r="B204" s="15" t="s">
        <v>214</v>
      </c>
      <c r="C204" s="15" t="s">
        <v>306</v>
      </c>
      <c r="D204" s="15" t="s">
        <v>878</v>
      </c>
      <c r="E204" s="121">
        <v>1965</v>
      </c>
      <c r="F204" s="67">
        <v>0</v>
      </c>
      <c r="G204" s="121">
        <v>5</v>
      </c>
      <c r="H204" s="78">
        <v>3367</v>
      </c>
      <c r="I204" s="78">
        <v>2276</v>
      </c>
      <c r="J204" s="78">
        <v>1801.8</v>
      </c>
      <c r="K204" s="133">
        <v>101</v>
      </c>
      <c r="L204" s="127">
        <v>122454.22</v>
      </c>
      <c r="M204" s="127">
        <v>61227.11</v>
      </c>
      <c r="N204" s="127">
        <v>55104.4</v>
      </c>
      <c r="O204" s="127">
        <v>6122.71</v>
      </c>
      <c r="P204" s="125">
        <f t="shared" si="57"/>
        <v>53.802381370826012</v>
      </c>
      <c r="Q204" s="126">
        <f t="shared" si="58"/>
        <v>9807</v>
      </c>
      <c r="R204" s="118">
        <f t="shared" si="59"/>
        <v>0</v>
      </c>
      <c r="S204" s="118">
        <f t="shared" si="60"/>
        <v>0</v>
      </c>
      <c r="T204" s="118">
        <f t="shared" si="61"/>
        <v>9807</v>
      </c>
      <c r="U204" s="118">
        <f t="shared" si="62"/>
        <v>0</v>
      </c>
      <c r="V204" s="118">
        <f t="shared" si="63"/>
        <v>0</v>
      </c>
    </row>
    <row r="205" spans="1:22" s="45" customFormat="1" outlineLevel="1" x14ac:dyDescent="0.3">
      <c r="A205" s="62">
        <f t="shared" si="64"/>
        <v>190</v>
      </c>
      <c r="B205" s="15" t="s">
        <v>214</v>
      </c>
      <c r="C205" s="69" t="s">
        <v>306</v>
      </c>
      <c r="D205" s="69" t="s">
        <v>720</v>
      </c>
      <c r="E205" s="121">
        <v>1963</v>
      </c>
      <c r="F205" s="67">
        <v>0</v>
      </c>
      <c r="G205" s="121">
        <v>5</v>
      </c>
      <c r="H205" s="80">
        <v>1950</v>
      </c>
      <c r="I205" s="78">
        <v>1935.6</v>
      </c>
      <c r="J205" s="78">
        <v>1509.6</v>
      </c>
      <c r="K205" s="134">
        <v>98</v>
      </c>
      <c r="L205" s="127">
        <v>1822288</v>
      </c>
      <c r="M205" s="127">
        <v>911144</v>
      </c>
      <c r="N205" s="127">
        <v>820029.6</v>
      </c>
      <c r="O205" s="127">
        <v>91114.4</v>
      </c>
      <c r="P205" s="125">
        <f t="shared" si="57"/>
        <v>941.45897912791906</v>
      </c>
      <c r="Q205" s="126">
        <f t="shared" si="58"/>
        <v>9807</v>
      </c>
      <c r="R205" s="118">
        <f t="shared" si="59"/>
        <v>0</v>
      </c>
      <c r="S205" s="118">
        <f t="shared" si="60"/>
        <v>0</v>
      </c>
      <c r="T205" s="118">
        <f t="shared" si="61"/>
        <v>9807</v>
      </c>
      <c r="U205" s="118">
        <f t="shared" si="62"/>
        <v>0</v>
      </c>
      <c r="V205" s="118">
        <f t="shared" si="63"/>
        <v>0</v>
      </c>
    </row>
    <row r="206" spans="1:22" s="45" customFormat="1" outlineLevel="1" x14ac:dyDescent="0.3">
      <c r="A206" s="62">
        <f t="shared" si="64"/>
        <v>191</v>
      </c>
      <c r="B206" s="15" t="s">
        <v>214</v>
      </c>
      <c r="C206" s="15" t="s">
        <v>306</v>
      </c>
      <c r="D206" s="15" t="s">
        <v>879</v>
      </c>
      <c r="E206" s="121">
        <v>1945</v>
      </c>
      <c r="F206" s="67">
        <v>0</v>
      </c>
      <c r="G206" s="121">
        <v>2</v>
      </c>
      <c r="H206" s="80">
        <v>238.4</v>
      </c>
      <c r="I206" s="78">
        <v>153.1</v>
      </c>
      <c r="J206" s="78">
        <v>100.1</v>
      </c>
      <c r="K206" s="133">
        <v>8</v>
      </c>
      <c r="L206" s="127">
        <v>573158.61</v>
      </c>
      <c r="M206" s="127">
        <v>286579.31</v>
      </c>
      <c r="N206" s="127">
        <v>229263.44</v>
      </c>
      <c r="O206" s="127">
        <v>57315.86</v>
      </c>
      <c r="P206" s="125">
        <f t="shared" si="57"/>
        <v>3743.6878510777269</v>
      </c>
      <c r="Q206" s="126">
        <f t="shared" si="58"/>
        <v>16737</v>
      </c>
      <c r="R206" s="118">
        <f t="shared" si="59"/>
        <v>0</v>
      </c>
      <c r="S206" s="118">
        <f t="shared" si="60"/>
        <v>16737</v>
      </c>
      <c r="T206" s="118">
        <f t="shared" si="61"/>
        <v>0</v>
      </c>
      <c r="U206" s="118">
        <f t="shared" si="62"/>
        <v>0</v>
      </c>
      <c r="V206" s="118">
        <f t="shared" si="63"/>
        <v>0</v>
      </c>
    </row>
    <row r="207" spans="1:22" s="45" customFormat="1" outlineLevel="1" x14ac:dyDescent="0.3">
      <c r="A207" s="62">
        <f t="shared" si="64"/>
        <v>192</v>
      </c>
      <c r="B207" s="15" t="s">
        <v>214</v>
      </c>
      <c r="C207" s="15" t="s">
        <v>306</v>
      </c>
      <c r="D207" s="15" t="s">
        <v>735</v>
      </c>
      <c r="E207" s="121">
        <v>1989</v>
      </c>
      <c r="F207" s="67">
        <v>0</v>
      </c>
      <c r="G207" s="121">
        <v>5</v>
      </c>
      <c r="H207" s="80">
        <v>3548</v>
      </c>
      <c r="I207" s="78">
        <v>3492</v>
      </c>
      <c r="J207" s="78">
        <v>1865.8</v>
      </c>
      <c r="K207" s="134">
        <v>188</v>
      </c>
      <c r="L207" s="127">
        <v>1530534</v>
      </c>
      <c r="M207" s="127">
        <v>765267</v>
      </c>
      <c r="N207" s="127">
        <v>658129.62</v>
      </c>
      <c r="O207" s="127">
        <v>107137.38</v>
      </c>
      <c r="P207" s="125">
        <f t="shared" si="57"/>
        <v>438.29725085910655</v>
      </c>
      <c r="Q207" s="126">
        <f t="shared" si="58"/>
        <v>9807</v>
      </c>
      <c r="R207" s="118">
        <f t="shared" si="59"/>
        <v>0</v>
      </c>
      <c r="S207" s="118">
        <f t="shared" si="60"/>
        <v>0</v>
      </c>
      <c r="T207" s="118">
        <f t="shared" si="61"/>
        <v>9807</v>
      </c>
      <c r="U207" s="118">
        <f t="shared" si="62"/>
        <v>0</v>
      </c>
      <c r="V207" s="118">
        <f t="shared" si="63"/>
        <v>0</v>
      </c>
    </row>
    <row r="208" spans="1:22" s="45" customFormat="1" outlineLevel="1" x14ac:dyDescent="0.3">
      <c r="A208" s="62">
        <f t="shared" si="64"/>
        <v>193</v>
      </c>
      <c r="B208" s="15" t="s">
        <v>214</v>
      </c>
      <c r="C208" s="15" t="s">
        <v>306</v>
      </c>
      <c r="D208" s="15" t="s">
        <v>880</v>
      </c>
      <c r="E208" s="121">
        <v>1985</v>
      </c>
      <c r="F208" s="67">
        <v>0</v>
      </c>
      <c r="G208" s="129">
        <v>12</v>
      </c>
      <c r="H208" s="78">
        <v>5006.2</v>
      </c>
      <c r="I208" s="78">
        <v>4239.5</v>
      </c>
      <c r="J208" s="78">
        <v>2304.27</v>
      </c>
      <c r="K208" s="134">
        <v>200</v>
      </c>
      <c r="L208" s="127">
        <v>4594257</v>
      </c>
      <c r="M208" s="127">
        <v>2297128.5</v>
      </c>
      <c r="N208" s="127">
        <v>2067415.65</v>
      </c>
      <c r="O208" s="127">
        <v>229712.85</v>
      </c>
      <c r="P208" s="125">
        <f t="shared" ref="P208:P271" si="65">L208/I208</f>
        <v>1083.6789715768368</v>
      </c>
      <c r="Q208" s="126">
        <f t="shared" ref="Q208:Q271" si="66">SUM(R208:V208)</f>
        <v>9919</v>
      </c>
      <c r="R208" s="118">
        <f t="shared" ref="R208:R271" si="67">IF(G208=1,18174,0)</f>
        <v>0</v>
      </c>
      <c r="S208" s="118">
        <f t="shared" ref="S208:S271" si="68">IF(G208=2,16737,0)</f>
        <v>0</v>
      </c>
      <c r="T208" s="118">
        <f t="shared" ref="T208:T271" si="69">IF(OR(3=G208,G208=4,G208=5),9807,0)</f>
        <v>0</v>
      </c>
      <c r="U208" s="118">
        <f t="shared" ref="U208:U271" si="70">IF(OR(G208=6,G208=7,G208=8,G208=9),10112,0)</f>
        <v>0</v>
      </c>
      <c r="V208" s="118">
        <f t="shared" ref="V208:V271" si="71">IF(G208&gt;=10,9919,0)</f>
        <v>9919</v>
      </c>
    </row>
    <row r="209" spans="1:22" s="45" customFormat="1" outlineLevel="1" x14ac:dyDescent="0.3">
      <c r="A209" s="62">
        <f t="shared" si="64"/>
        <v>194</v>
      </c>
      <c r="B209" s="15" t="s">
        <v>214</v>
      </c>
      <c r="C209" s="15" t="s">
        <v>306</v>
      </c>
      <c r="D209" s="15" t="s">
        <v>881</v>
      </c>
      <c r="E209" s="121">
        <v>1966</v>
      </c>
      <c r="F209" s="67">
        <v>0</v>
      </c>
      <c r="G209" s="121">
        <v>5</v>
      </c>
      <c r="H209" s="80">
        <v>3526.9</v>
      </c>
      <c r="I209" s="78">
        <v>2644.2</v>
      </c>
      <c r="J209" s="78">
        <v>1483</v>
      </c>
      <c r="K209" s="134">
        <v>173</v>
      </c>
      <c r="L209" s="127">
        <v>2108007</v>
      </c>
      <c r="M209" s="127">
        <v>1054003.5</v>
      </c>
      <c r="N209" s="127">
        <v>948603.15</v>
      </c>
      <c r="O209" s="127">
        <v>105400.35</v>
      </c>
      <c r="P209" s="125">
        <f t="shared" si="65"/>
        <v>797.21919673247112</v>
      </c>
      <c r="Q209" s="126">
        <f t="shared" si="66"/>
        <v>9807</v>
      </c>
      <c r="R209" s="118">
        <f t="shared" si="67"/>
        <v>0</v>
      </c>
      <c r="S209" s="118">
        <f t="shared" si="68"/>
        <v>0</v>
      </c>
      <c r="T209" s="118">
        <f t="shared" si="69"/>
        <v>9807</v>
      </c>
      <c r="U209" s="118">
        <f t="shared" si="70"/>
        <v>0</v>
      </c>
      <c r="V209" s="118">
        <f t="shared" si="71"/>
        <v>0</v>
      </c>
    </row>
    <row r="210" spans="1:22" s="45" customFormat="1" outlineLevel="1" x14ac:dyDescent="0.3">
      <c r="A210" s="62">
        <f t="shared" ref="A210:A273" si="72">A209+1</f>
        <v>195</v>
      </c>
      <c r="B210" s="15" t="s">
        <v>214</v>
      </c>
      <c r="C210" s="15" t="s">
        <v>306</v>
      </c>
      <c r="D210" s="15" t="s">
        <v>882</v>
      </c>
      <c r="E210" s="121">
        <v>1945</v>
      </c>
      <c r="F210" s="67">
        <v>0</v>
      </c>
      <c r="G210" s="121">
        <v>2</v>
      </c>
      <c r="H210" s="80">
        <v>606.4</v>
      </c>
      <c r="I210" s="78">
        <v>369</v>
      </c>
      <c r="J210" s="78">
        <v>214.7</v>
      </c>
      <c r="K210" s="133">
        <v>10</v>
      </c>
      <c r="L210" s="127">
        <v>1718472</v>
      </c>
      <c r="M210" s="127">
        <v>859236</v>
      </c>
      <c r="N210" s="127">
        <v>653019.36</v>
      </c>
      <c r="O210" s="127">
        <v>206216.64</v>
      </c>
      <c r="P210" s="125">
        <f t="shared" si="65"/>
        <v>4657.1056910569105</v>
      </c>
      <c r="Q210" s="126">
        <f t="shared" si="66"/>
        <v>16737</v>
      </c>
      <c r="R210" s="118">
        <f t="shared" si="67"/>
        <v>0</v>
      </c>
      <c r="S210" s="118">
        <f t="shared" si="68"/>
        <v>16737</v>
      </c>
      <c r="T210" s="118">
        <f t="shared" si="69"/>
        <v>0</v>
      </c>
      <c r="U210" s="118">
        <f t="shared" si="70"/>
        <v>0</v>
      </c>
      <c r="V210" s="118">
        <f t="shared" si="71"/>
        <v>0</v>
      </c>
    </row>
    <row r="211" spans="1:22" s="45" customFormat="1" outlineLevel="1" x14ac:dyDescent="0.3">
      <c r="A211" s="62">
        <f t="shared" si="72"/>
        <v>196</v>
      </c>
      <c r="B211" s="15" t="s">
        <v>214</v>
      </c>
      <c r="C211" s="15" t="s">
        <v>306</v>
      </c>
      <c r="D211" s="15" t="s">
        <v>458</v>
      </c>
      <c r="E211" s="67">
        <v>1945</v>
      </c>
      <c r="F211" s="67">
        <v>0</v>
      </c>
      <c r="G211" s="67">
        <v>1</v>
      </c>
      <c r="H211" s="39">
        <v>294.10000000000002</v>
      </c>
      <c r="I211" s="39">
        <v>292.39999999999998</v>
      </c>
      <c r="J211" s="39">
        <v>248.3</v>
      </c>
      <c r="K211" s="75">
        <v>25</v>
      </c>
      <c r="L211" s="127">
        <v>2859166</v>
      </c>
      <c r="M211" s="128">
        <v>1429583</v>
      </c>
      <c r="N211" s="128">
        <v>1429583</v>
      </c>
      <c r="O211" s="128">
        <v>0</v>
      </c>
      <c r="P211" s="125">
        <f t="shared" si="65"/>
        <v>9778.2694938440509</v>
      </c>
      <c r="Q211" s="126">
        <f t="shared" si="66"/>
        <v>18174</v>
      </c>
      <c r="R211" s="118">
        <f t="shared" si="67"/>
        <v>18174</v>
      </c>
      <c r="S211" s="118">
        <f t="shared" si="68"/>
        <v>0</v>
      </c>
      <c r="T211" s="118">
        <f t="shared" si="69"/>
        <v>0</v>
      </c>
      <c r="U211" s="118">
        <f t="shared" si="70"/>
        <v>0</v>
      </c>
      <c r="V211" s="118">
        <f t="shared" si="71"/>
        <v>0</v>
      </c>
    </row>
    <row r="212" spans="1:22" s="45" customFormat="1" outlineLevel="1" x14ac:dyDescent="0.3">
      <c r="A212" s="62">
        <f t="shared" si="72"/>
        <v>197</v>
      </c>
      <c r="B212" s="15" t="s">
        <v>214</v>
      </c>
      <c r="C212" s="15" t="s">
        <v>306</v>
      </c>
      <c r="D212" s="15" t="s">
        <v>883</v>
      </c>
      <c r="E212" s="121">
        <v>1945</v>
      </c>
      <c r="F212" s="67">
        <v>0</v>
      </c>
      <c r="G212" s="129">
        <v>2</v>
      </c>
      <c r="H212" s="78">
        <v>187.1</v>
      </c>
      <c r="I212" s="78">
        <v>101.9</v>
      </c>
      <c r="J212" s="78">
        <v>74.599999999999994</v>
      </c>
      <c r="K212" s="134">
        <v>5</v>
      </c>
      <c r="L212" s="127">
        <v>130908.75</v>
      </c>
      <c r="M212" s="128">
        <v>65454.38</v>
      </c>
      <c r="N212" s="128">
        <v>45818.06</v>
      </c>
      <c r="O212" s="128">
        <v>19636.310000000001</v>
      </c>
      <c r="P212" s="125">
        <f t="shared" si="65"/>
        <v>1284.6786064769381</v>
      </c>
      <c r="Q212" s="126">
        <f t="shared" si="66"/>
        <v>16737</v>
      </c>
      <c r="R212" s="118">
        <f t="shared" si="67"/>
        <v>0</v>
      </c>
      <c r="S212" s="118">
        <f t="shared" si="68"/>
        <v>16737</v>
      </c>
      <c r="T212" s="118">
        <f t="shared" si="69"/>
        <v>0</v>
      </c>
      <c r="U212" s="118">
        <f t="shared" si="70"/>
        <v>0</v>
      </c>
      <c r="V212" s="118">
        <f t="shared" si="71"/>
        <v>0</v>
      </c>
    </row>
    <row r="213" spans="1:22" s="45" customFormat="1" outlineLevel="1" x14ac:dyDescent="0.3">
      <c r="A213" s="62">
        <f t="shared" si="72"/>
        <v>198</v>
      </c>
      <c r="B213" s="15" t="s">
        <v>214</v>
      </c>
      <c r="C213" s="15" t="s">
        <v>306</v>
      </c>
      <c r="D213" s="15" t="s">
        <v>884</v>
      </c>
      <c r="E213" s="121">
        <v>1945</v>
      </c>
      <c r="F213" s="67">
        <v>0</v>
      </c>
      <c r="G213" s="121">
        <v>2</v>
      </c>
      <c r="H213" s="80">
        <v>337.8</v>
      </c>
      <c r="I213" s="78">
        <v>217</v>
      </c>
      <c r="J213" s="78">
        <v>116.3</v>
      </c>
      <c r="K213" s="133">
        <v>8</v>
      </c>
      <c r="L213" s="127">
        <v>445723</v>
      </c>
      <c r="M213" s="128">
        <v>222861.5</v>
      </c>
      <c r="N213" s="128">
        <v>200575.35</v>
      </c>
      <c r="O213" s="128">
        <v>22286.15</v>
      </c>
      <c r="P213" s="125">
        <f t="shared" si="65"/>
        <v>2054.0230414746543</v>
      </c>
      <c r="Q213" s="126">
        <f t="shared" si="66"/>
        <v>16737</v>
      </c>
      <c r="R213" s="118">
        <f t="shared" si="67"/>
        <v>0</v>
      </c>
      <c r="S213" s="118">
        <f t="shared" si="68"/>
        <v>16737</v>
      </c>
      <c r="T213" s="118">
        <f t="shared" si="69"/>
        <v>0</v>
      </c>
      <c r="U213" s="118">
        <f t="shared" si="70"/>
        <v>0</v>
      </c>
      <c r="V213" s="118">
        <f t="shared" si="71"/>
        <v>0</v>
      </c>
    </row>
    <row r="214" spans="1:22" s="45" customFormat="1" outlineLevel="1" x14ac:dyDescent="0.3">
      <c r="A214" s="62">
        <f t="shared" si="72"/>
        <v>199</v>
      </c>
      <c r="B214" s="15" t="s">
        <v>214</v>
      </c>
      <c r="C214" s="15" t="s">
        <v>306</v>
      </c>
      <c r="D214" s="15" t="s">
        <v>730</v>
      </c>
      <c r="E214" s="121">
        <v>1945</v>
      </c>
      <c r="F214" s="67">
        <v>0</v>
      </c>
      <c r="G214" s="121">
        <v>2</v>
      </c>
      <c r="H214" s="80">
        <v>2047.6</v>
      </c>
      <c r="I214" s="78">
        <v>1377.2</v>
      </c>
      <c r="J214" s="78">
        <v>729.5</v>
      </c>
      <c r="K214" s="134">
        <v>80</v>
      </c>
      <c r="L214" s="127">
        <v>2783333</v>
      </c>
      <c r="M214" s="128">
        <v>1391666.5</v>
      </c>
      <c r="N214" s="128">
        <v>1252499.8500000001</v>
      </c>
      <c r="O214" s="128">
        <v>139166.65</v>
      </c>
      <c r="P214" s="125">
        <f t="shared" si="65"/>
        <v>2021.0085681092071</v>
      </c>
      <c r="Q214" s="126">
        <f t="shared" si="66"/>
        <v>16737</v>
      </c>
      <c r="R214" s="118">
        <f t="shared" si="67"/>
        <v>0</v>
      </c>
      <c r="S214" s="118">
        <f t="shared" si="68"/>
        <v>16737</v>
      </c>
      <c r="T214" s="118">
        <f t="shared" si="69"/>
        <v>0</v>
      </c>
      <c r="U214" s="118">
        <f t="shared" si="70"/>
        <v>0</v>
      </c>
      <c r="V214" s="118">
        <f t="shared" si="71"/>
        <v>0</v>
      </c>
    </row>
    <row r="215" spans="1:22" s="45" customFormat="1" outlineLevel="1" x14ac:dyDescent="0.3">
      <c r="A215" s="62">
        <f t="shared" si="72"/>
        <v>200</v>
      </c>
      <c r="B215" s="15" t="s">
        <v>214</v>
      </c>
      <c r="C215" s="15" t="s">
        <v>306</v>
      </c>
      <c r="D215" s="15" t="s">
        <v>459</v>
      </c>
      <c r="E215" s="67">
        <v>1945</v>
      </c>
      <c r="F215" s="67">
        <v>0</v>
      </c>
      <c r="G215" s="67">
        <v>2</v>
      </c>
      <c r="H215" s="39">
        <v>298.5</v>
      </c>
      <c r="I215" s="39">
        <v>298.5</v>
      </c>
      <c r="J215" s="39">
        <v>298.5</v>
      </c>
      <c r="K215" s="75">
        <v>21</v>
      </c>
      <c r="L215" s="127">
        <v>3300546</v>
      </c>
      <c r="M215" s="128">
        <v>1650273</v>
      </c>
      <c r="N215" s="128">
        <v>1650273</v>
      </c>
      <c r="O215" s="128">
        <v>0</v>
      </c>
      <c r="P215" s="125">
        <f t="shared" si="65"/>
        <v>11057.10552763819</v>
      </c>
      <c r="Q215" s="126">
        <f t="shared" si="66"/>
        <v>16737</v>
      </c>
      <c r="R215" s="118">
        <f t="shared" si="67"/>
        <v>0</v>
      </c>
      <c r="S215" s="118">
        <f t="shared" si="68"/>
        <v>16737</v>
      </c>
      <c r="T215" s="118">
        <f t="shared" si="69"/>
        <v>0</v>
      </c>
      <c r="U215" s="118">
        <f t="shared" si="70"/>
        <v>0</v>
      </c>
      <c r="V215" s="118">
        <f t="shared" si="71"/>
        <v>0</v>
      </c>
    </row>
    <row r="216" spans="1:22" s="48" customFormat="1" outlineLevel="1" x14ac:dyDescent="0.25">
      <c r="A216" s="62">
        <f t="shared" si="72"/>
        <v>201</v>
      </c>
      <c r="B216" s="15" t="s">
        <v>214</v>
      </c>
      <c r="C216" s="15" t="s">
        <v>306</v>
      </c>
      <c r="D216" s="15" t="s">
        <v>885</v>
      </c>
      <c r="E216" s="121">
        <v>1945</v>
      </c>
      <c r="F216" s="67">
        <v>0</v>
      </c>
      <c r="G216" s="121">
        <v>2</v>
      </c>
      <c r="H216" s="80">
        <v>1399.4</v>
      </c>
      <c r="I216" s="78">
        <v>939.7</v>
      </c>
      <c r="J216" s="78">
        <v>513.29999999999995</v>
      </c>
      <c r="K216" s="133">
        <v>55</v>
      </c>
      <c r="L216" s="127">
        <v>2260000</v>
      </c>
      <c r="M216" s="127">
        <v>1130000</v>
      </c>
      <c r="N216" s="127">
        <v>1017000</v>
      </c>
      <c r="O216" s="127">
        <v>113000</v>
      </c>
      <c r="P216" s="125">
        <f t="shared" si="65"/>
        <v>2405.022879642439</v>
      </c>
      <c r="Q216" s="126">
        <f t="shared" si="66"/>
        <v>16737</v>
      </c>
      <c r="R216" s="118">
        <f t="shared" si="67"/>
        <v>0</v>
      </c>
      <c r="S216" s="118">
        <f t="shared" si="68"/>
        <v>16737</v>
      </c>
      <c r="T216" s="118">
        <f t="shared" si="69"/>
        <v>0</v>
      </c>
      <c r="U216" s="118">
        <f t="shared" si="70"/>
        <v>0</v>
      </c>
      <c r="V216" s="118">
        <f t="shared" si="71"/>
        <v>0</v>
      </c>
    </row>
    <row r="217" spans="1:22" s="45" customFormat="1" outlineLevel="1" x14ac:dyDescent="0.3">
      <c r="A217" s="62">
        <f t="shared" si="72"/>
        <v>202</v>
      </c>
      <c r="B217" s="15" t="s">
        <v>214</v>
      </c>
      <c r="C217" s="15" t="s">
        <v>306</v>
      </c>
      <c r="D217" s="15" t="s">
        <v>886</v>
      </c>
      <c r="E217" s="121">
        <v>1945</v>
      </c>
      <c r="F217" s="67">
        <v>0</v>
      </c>
      <c r="G217" s="129">
        <v>2</v>
      </c>
      <c r="H217" s="78">
        <v>627.70000000000005</v>
      </c>
      <c r="I217" s="78">
        <v>393.1</v>
      </c>
      <c r="J217" s="78">
        <v>254.61</v>
      </c>
      <c r="K217" s="133">
        <v>20</v>
      </c>
      <c r="L217" s="127">
        <v>3511463</v>
      </c>
      <c r="M217" s="127">
        <v>1755731.5</v>
      </c>
      <c r="N217" s="127">
        <v>1545043.72</v>
      </c>
      <c r="O217" s="127">
        <v>210687.78</v>
      </c>
      <c r="P217" s="125">
        <f t="shared" si="65"/>
        <v>8932.747392520987</v>
      </c>
      <c r="Q217" s="126">
        <f t="shared" si="66"/>
        <v>16737</v>
      </c>
      <c r="R217" s="118">
        <f t="shared" si="67"/>
        <v>0</v>
      </c>
      <c r="S217" s="118">
        <f t="shared" si="68"/>
        <v>16737</v>
      </c>
      <c r="T217" s="118">
        <f t="shared" si="69"/>
        <v>0</v>
      </c>
      <c r="U217" s="118">
        <f t="shared" si="70"/>
        <v>0</v>
      </c>
      <c r="V217" s="118">
        <f t="shared" si="71"/>
        <v>0</v>
      </c>
    </row>
    <row r="218" spans="1:22" s="45" customFormat="1" outlineLevel="1" x14ac:dyDescent="0.3">
      <c r="A218" s="62">
        <f t="shared" si="72"/>
        <v>203</v>
      </c>
      <c r="B218" s="15" t="s">
        <v>214</v>
      </c>
      <c r="C218" s="15" t="s">
        <v>306</v>
      </c>
      <c r="D218" s="15" t="s">
        <v>887</v>
      </c>
      <c r="E218" s="121">
        <v>1963</v>
      </c>
      <c r="F218" s="67">
        <v>0</v>
      </c>
      <c r="G218" s="129">
        <v>4</v>
      </c>
      <c r="H218" s="78">
        <v>2685</v>
      </c>
      <c r="I218" s="78">
        <v>2099.5</v>
      </c>
      <c r="J218" s="78">
        <v>1212.6600000000001</v>
      </c>
      <c r="K218" s="134">
        <v>120</v>
      </c>
      <c r="L218" s="127">
        <v>1504495</v>
      </c>
      <c r="M218" s="127">
        <v>752247.5</v>
      </c>
      <c r="N218" s="127">
        <v>677022.75</v>
      </c>
      <c r="O218" s="127">
        <v>75224.75</v>
      </c>
      <c r="P218" s="125">
        <f t="shared" si="65"/>
        <v>716.59680876399148</v>
      </c>
      <c r="Q218" s="126">
        <f t="shared" si="66"/>
        <v>9807</v>
      </c>
      <c r="R218" s="118">
        <f t="shared" si="67"/>
        <v>0</v>
      </c>
      <c r="S218" s="118">
        <f t="shared" si="68"/>
        <v>0</v>
      </c>
      <c r="T218" s="118">
        <f t="shared" si="69"/>
        <v>9807</v>
      </c>
      <c r="U218" s="118">
        <f t="shared" si="70"/>
        <v>0</v>
      </c>
      <c r="V218" s="118">
        <f t="shared" si="71"/>
        <v>0</v>
      </c>
    </row>
    <row r="219" spans="1:22" s="45" customFormat="1" outlineLevel="1" x14ac:dyDescent="0.3">
      <c r="A219" s="62">
        <f t="shared" si="72"/>
        <v>204</v>
      </c>
      <c r="B219" s="15" t="s">
        <v>214</v>
      </c>
      <c r="C219" s="15" t="s">
        <v>306</v>
      </c>
      <c r="D219" s="15" t="s">
        <v>888</v>
      </c>
      <c r="E219" s="121">
        <v>1945</v>
      </c>
      <c r="F219" s="67">
        <v>0</v>
      </c>
      <c r="G219" s="121">
        <v>1</v>
      </c>
      <c r="H219" s="80">
        <v>203.4</v>
      </c>
      <c r="I219" s="78">
        <v>203.4</v>
      </c>
      <c r="J219" s="78">
        <v>104.8</v>
      </c>
      <c r="K219" s="133">
        <v>15</v>
      </c>
      <c r="L219" s="127">
        <v>389523</v>
      </c>
      <c r="M219" s="127">
        <v>194761.5</v>
      </c>
      <c r="N219" s="127">
        <v>175285.35</v>
      </c>
      <c r="O219" s="127">
        <v>19476.150000000001</v>
      </c>
      <c r="P219" s="125">
        <f t="shared" si="65"/>
        <v>1915.0589970501474</v>
      </c>
      <c r="Q219" s="126">
        <f t="shared" si="66"/>
        <v>18174</v>
      </c>
      <c r="R219" s="118">
        <f t="shared" si="67"/>
        <v>18174</v>
      </c>
      <c r="S219" s="118">
        <f t="shared" si="68"/>
        <v>0</v>
      </c>
      <c r="T219" s="118">
        <f t="shared" si="69"/>
        <v>0</v>
      </c>
      <c r="U219" s="118">
        <f t="shared" si="70"/>
        <v>0</v>
      </c>
      <c r="V219" s="118">
        <f t="shared" si="71"/>
        <v>0</v>
      </c>
    </row>
    <row r="220" spans="1:22" s="45" customFormat="1" outlineLevel="1" x14ac:dyDescent="0.3">
      <c r="A220" s="62">
        <f t="shared" si="72"/>
        <v>205</v>
      </c>
      <c r="B220" s="15" t="s">
        <v>214</v>
      </c>
      <c r="C220" s="15" t="s">
        <v>306</v>
      </c>
      <c r="D220" s="15" t="s">
        <v>889</v>
      </c>
      <c r="E220" s="121">
        <v>1983</v>
      </c>
      <c r="F220" s="67">
        <v>0</v>
      </c>
      <c r="G220" s="121">
        <v>9</v>
      </c>
      <c r="H220" s="78">
        <v>11783.3</v>
      </c>
      <c r="I220" s="78">
        <v>7548.3</v>
      </c>
      <c r="J220" s="78">
        <v>4259.88</v>
      </c>
      <c r="K220" s="134">
        <v>360</v>
      </c>
      <c r="L220" s="127">
        <v>6659528</v>
      </c>
      <c r="M220" s="127">
        <v>3329764</v>
      </c>
      <c r="N220" s="127">
        <v>2996787.6</v>
      </c>
      <c r="O220" s="127">
        <v>332976.40000000002</v>
      </c>
      <c r="P220" s="125">
        <f t="shared" si="65"/>
        <v>882.25534226249613</v>
      </c>
      <c r="Q220" s="126">
        <f t="shared" si="66"/>
        <v>10112</v>
      </c>
      <c r="R220" s="118">
        <f t="shared" si="67"/>
        <v>0</v>
      </c>
      <c r="S220" s="118">
        <f t="shared" si="68"/>
        <v>0</v>
      </c>
      <c r="T220" s="118">
        <f t="shared" si="69"/>
        <v>0</v>
      </c>
      <c r="U220" s="118">
        <f t="shared" si="70"/>
        <v>10112</v>
      </c>
      <c r="V220" s="118">
        <f t="shared" si="71"/>
        <v>0</v>
      </c>
    </row>
    <row r="221" spans="1:22" s="45" customFormat="1" outlineLevel="1" x14ac:dyDescent="0.3">
      <c r="A221" s="62">
        <f t="shared" si="72"/>
        <v>206</v>
      </c>
      <c r="B221" s="15" t="s">
        <v>214</v>
      </c>
      <c r="C221" s="15" t="s">
        <v>306</v>
      </c>
      <c r="D221" s="15" t="s">
        <v>716</v>
      </c>
      <c r="E221" s="121">
        <v>1945</v>
      </c>
      <c r="F221" s="67">
        <v>0</v>
      </c>
      <c r="G221" s="129">
        <v>3</v>
      </c>
      <c r="H221" s="78">
        <v>1958.4</v>
      </c>
      <c r="I221" s="78">
        <v>1345.9</v>
      </c>
      <c r="J221" s="78">
        <v>600.29999999999995</v>
      </c>
      <c r="K221" s="133">
        <v>58</v>
      </c>
      <c r="L221" s="127">
        <v>452061</v>
      </c>
      <c r="M221" s="127">
        <v>226030.5</v>
      </c>
      <c r="N221" s="127">
        <v>198454.78</v>
      </c>
      <c r="O221" s="127">
        <v>27575.72</v>
      </c>
      <c r="P221" s="125">
        <f t="shared" si="65"/>
        <v>335.88008024370305</v>
      </c>
      <c r="Q221" s="126">
        <f t="shared" si="66"/>
        <v>9807</v>
      </c>
      <c r="R221" s="118">
        <f t="shared" si="67"/>
        <v>0</v>
      </c>
      <c r="S221" s="118">
        <f t="shared" si="68"/>
        <v>0</v>
      </c>
      <c r="T221" s="118">
        <f t="shared" si="69"/>
        <v>9807</v>
      </c>
      <c r="U221" s="118">
        <f t="shared" si="70"/>
        <v>0</v>
      </c>
      <c r="V221" s="118">
        <f t="shared" si="71"/>
        <v>0</v>
      </c>
    </row>
    <row r="222" spans="1:22" s="45" customFormat="1" outlineLevel="1" x14ac:dyDescent="0.3">
      <c r="A222" s="62">
        <f t="shared" si="72"/>
        <v>207</v>
      </c>
      <c r="B222" s="15" t="s">
        <v>214</v>
      </c>
      <c r="C222" s="15" t="s">
        <v>306</v>
      </c>
      <c r="D222" s="15" t="s">
        <v>743</v>
      </c>
      <c r="E222" s="121">
        <v>1984</v>
      </c>
      <c r="F222" s="67">
        <v>0</v>
      </c>
      <c r="G222" s="121">
        <v>12</v>
      </c>
      <c r="H222" s="78">
        <v>4819</v>
      </c>
      <c r="I222" s="78">
        <v>3821.8</v>
      </c>
      <c r="J222" s="78">
        <v>1640</v>
      </c>
      <c r="K222" s="134">
        <v>148</v>
      </c>
      <c r="L222" s="127">
        <v>5096902</v>
      </c>
      <c r="M222" s="127">
        <v>2548451</v>
      </c>
      <c r="N222" s="127">
        <v>2293605.9</v>
      </c>
      <c r="O222" s="127">
        <v>254845.1</v>
      </c>
      <c r="P222" s="125">
        <f t="shared" si="65"/>
        <v>1333.6391229263697</v>
      </c>
      <c r="Q222" s="126">
        <f t="shared" si="66"/>
        <v>9919</v>
      </c>
      <c r="R222" s="118">
        <f t="shared" si="67"/>
        <v>0</v>
      </c>
      <c r="S222" s="118">
        <f t="shared" si="68"/>
        <v>0</v>
      </c>
      <c r="T222" s="118">
        <f t="shared" si="69"/>
        <v>0</v>
      </c>
      <c r="U222" s="118">
        <f t="shared" si="70"/>
        <v>0</v>
      </c>
      <c r="V222" s="118">
        <f t="shared" si="71"/>
        <v>9919</v>
      </c>
    </row>
    <row r="223" spans="1:22" s="48" customFormat="1" outlineLevel="1" x14ac:dyDescent="0.25">
      <c r="A223" s="62">
        <f t="shared" si="72"/>
        <v>208</v>
      </c>
      <c r="B223" s="15" t="s">
        <v>214</v>
      </c>
      <c r="C223" s="15" t="s">
        <v>306</v>
      </c>
      <c r="D223" s="15" t="s">
        <v>683</v>
      </c>
      <c r="E223" s="121">
        <v>1961</v>
      </c>
      <c r="F223" s="67">
        <v>0</v>
      </c>
      <c r="G223" s="129">
        <v>4</v>
      </c>
      <c r="H223" s="78">
        <v>2220</v>
      </c>
      <c r="I223" s="78">
        <v>2047.9</v>
      </c>
      <c r="J223" s="78">
        <v>1161.3599999999999</v>
      </c>
      <c r="K223" s="133">
        <v>120</v>
      </c>
      <c r="L223" s="127">
        <v>394629.8</v>
      </c>
      <c r="M223" s="127">
        <v>197314.9</v>
      </c>
      <c r="N223" s="127">
        <v>165349.89000000001</v>
      </c>
      <c r="O223" s="127">
        <v>31965.01</v>
      </c>
      <c r="P223" s="125">
        <f t="shared" si="65"/>
        <v>192.69974119830067</v>
      </c>
      <c r="Q223" s="126">
        <f t="shared" si="66"/>
        <v>9807</v>
      </c>
      <c r="R223" s="118">
        <f t="shared" si="67"/>
        <v>0</v>
      </c>
      <c r="S223" s="118">
        <f t="shared" si="68"/>
        <v>0</v>
      </c>
      <c r="T223" s="118">
        <f t="shared" si="69"/>
        <v>9807</v>
      </c>
      <c r="U223" s="118">
        <f t="shared" si="70"/>
        <v>0</v>
      </c>
      <c r="V223" s="118">
        <f t="shared" si="71"/>
        <v>0</v>
      </c>
    </row>
    <row r="224" spans="1:22" s="45" customFormat="1" outlineLevel="1" x14ac:dyDescent="0.3">
      <c r="A224" s="62">
        <f t="shared" si="72"/>
        <v>209</v>
      </c>
      <c r="B224" s="15" t="s">
        <v>214</v>
      </c>
      <c r="C224" s="15" t="s">
        <v>306</v>
      </c>
      <c r="D224" s="15" t="s">
        <v>890</v>
      </c>
      <c r="E224" s="121">
        <v>1984</v>
      </c>
      <c r="F224" s="67">
        <v>0</v>
      </c>
      <c r="G224" s="129">
        <v>12</v>
      </c>
      <c r="H224" s="78">
        <v>5532.4</v>
      </c>
      <c r="I224" s="78">
        <v>4334.6000000000004</v>
      </c>
      <c r="J224" s="78">
        <v>2333.61</v>
      </c>
      <c r="K224" s="134">
        <v>205</v>
      </c>
      <c r="L224" s="127">
        <v>4997710.0199999996</v>
      </c>
      <c r="M224" s="127">
        <v>2498855.0099999998</v>
      </c>
      <c r="N224" s="127">
        <v>2248969.5099999998</v>
      </c>
      <c r="O224" s="127">
        <v>249885.5</v>
      </c>
      <c r="P224" s="125">
        <f t="shared" si="65"/>
        <v>1152.9806718036264</v>
      </c>
      <c r="Q224" s="126">
        <f t="shared" si="66"/>
        <v>9919</v>
      </c>
      <c r="R224" s="118">
        <f t="shared" si="67"/>
        <v>0</v>
      </c>
      <c r="S224" s="118">
        <f t="shared" si="68"/>
        <v>0</v>
      </c>
      <c r="T224" s="118">
        <f t="shared" si="69"/>
        <v>0</v>
      </c>
      <c r="U224" s="118">
        <f t="shared" si="70"/>
        <v>0</v>
      </c>
      <c r="V224" s="118">
        <f t="shared" si="71"/>
        <v>9919</v>
      </c>
    </row>
    <row r="225" spans="1:22" s="45" customFormat="1" outlineLevel="1" x14ac:dyDescent="0.3">
      <c r="A225" s="62">
        <f t="shared" si="72"/>
        <v>210</v>
      </c>
      <c r="B225" s="15" t="s">
        <v>214</v>
      </c>
      <c r="C225" s="15" t="s">
        <v>306</v>
      </c>
      <c r="D225" s="15" t="s">
        <v>891</v>
      </c>
      <c r="E225" s="121">
        <v>1987</v>
      </c>
      <c r="F225" s="67">
        <v>0</v>
      </c>
      <c r="G225" s="121">
        <v>10</v>
      </c>
      <c r="H225" s="78">
        <v>5119.6000000000004</v>
      </c>
      <c r="I225" s="78">
        <v>4254.3999999999996</v>
      </c>
      <c r="J225" s="78">
        <v>2289.06</v>
      </c>
      <c r="K225" s="134">
        <v>198</v>
      </c>
      <c r="L225" s="127">
        <v>3598351.34</v>
      </c>
      <c r="M225" s="127">
        <v>1799175.67</v>
      </c>
      <c r="N225" s="127">
        <v>1619258.1</v>
      </c>
      <c r="O225" s="127">
        <v>179917.57</v>
      </c>
      <c r="P225" s="125">
        <f t="shared" si="65"/>
        <v>845.79525667544192</v>
      </c>
      <c r="Q225" s="126">
        <f t="shared" si="66"/>
        <v>9919</v>
      </c>
      <c r="R225" s="118">
        <f t="shared" si="67"/>
        <v>0</v>
      </c>
      <c r="S225" s="118">
        <f t="shared" si="68"/>
        <v>0</v>
      </c>
      <c r="T225" s="118">
        <f t="shared" si="69"/>
        <v>0</v>
      </c>
      <c r="U225" s="118">
        <f t="shared" si="70"/>
        <v>0</v>
      </c>
      <c r="V225" s="118">
        <f t="shared" si="71"/>
        <v>9919</v>
      </c>
    </row>
    <row r="226" spans="1:22" s="45" customFormat="1" outlineLevel="1" x14ac:dyDescent="0.3">
      <c r="A226" s="62">
        <f t="shared" si="72"/>
        <v>211</v>
      </c>
      <c r="B226" s="15" t="s">
        <v>214</v>
      </c>
      <c r="C226" s="15" t="s">
        <v>306</v>
      </c>
      <c r="D226" s="15" t="s">
        <v>742</v>
      </c>
      <c r="E226" s="121">
        <v>1980</v>
      </c>
      <c r="F226" s="67">
        <v>0</v>
      </c>
      <c r="G226" s="121">
        <v>9</v>
      </c>
      <c r="H226" s="78">
        <v>8054.9</v>
      </c>
      <c r="I226" s="78">
        <v>6856.9</v>
      </c>
      <c r="J226" s="78">
        <v>4006</v>
      </c>
      <c r="K226" s="134">
        <v>132</v>
      </c>
      <c r="L226" s="127">
        <v>3832315</v>
      </c>
      <c r="M226" s="127">
        <v>1916157.5</v>
      </c>
      <c r="N226" s="127">
        <v>1724541.75</v>
      </c>
      <c r="O226" s="127">
        <v>191615.75</v>
      </c>
      <c r="P226" s="125">
        <f t="shared" si="65"/>
        <v>558.89906517522502</v>
      </c>
      <c r="Q226" s="126">
        <f t="shared" si="66"/>
        <v>10112</v>
      </c>
      <c r="R226" s="118">
        <f t="shared" si="67"/>
        <v>0</v>
      </c>
      <c r="S226" s="118">
        <f t="shared" si="68"/>
        <v>0</v>
      </c>
      <c r="T226" s="118">
        <f t="shared" si="69"/>
        <v>0</v>
      </c>
      <c r="U226" s="118">
        <f t="shared" si="70"/>
        <v>10112</v>
      </c>
      <c r="V226" s="118">
        <f t="shared" si="71"/>
        <v>0</v>
      </c>
    </row>
    <row r="227" spans="1:22" s="45" customFormat="1" outlineLevel="1" x14ac:dyDescent="0.3">
      <c r="A227" s="62">
        <f t="shared" si="72"/>
        <v>212</v>
      </c>
      <c r="B227" s="15" t="s">
        <v>214</v>
      </c>
      <c r="C227" s="15" t="s">
        <v>306</v>
      </c>
      <c r="D227" s="15" t="s">
        <v>892</v>
      </c>
      <c r="E227" s="121">
        <v>1988</v>
      </c>
      <c r="F227" s="67">
        <v>0</v>
      </c>
      <c r="G227" s="121">
        <v>9</v>
      </c>
      <c r="H227" s="78">
        <v>4198.3999999999996</v>
      </c>
      <c r="I227" s="78">
        <v>3851.6</v>
      </c>
      <c r="J227" s="78">
        <v>1835.64</v>
      </c>
      <c r="K227" s="134">
        <v>265</v>
      </c>
      <c r="L227" s="127">
        <v>1664882</v>
      </c>
      <c r="M227" s="127">
        <v>832441</v>
      </c>
      <c r="N227" s="127">
        <v>749196.9</v>
      </c>
      <c r="O227" s="127">
        <v>83244.100000000006</v>
      </c>
      <c r="P227" s="125">
        <f t="shared" si="65"/>
        <v>432.25724374286011</v>
      </c>
      <c r="Q227" s="126">
        <f t="shared" si="66"/>
        <v>10112</v>
      </c>
      <c r="R227" s="118">
        <f t="shared" si="67"/>
        <v>0</v>
      </c>
      <c r="S227" s="118">
        <f t="shared" si="68"/>
        <v>0</v>
      </c>
      <c r="T227" s="118">
        <f t="shared" si="69"/>
        <v>0</v>
      </c>
      <c r="U227" s="118">
        <f t="shared" si="70"/>
        <v>10112</v>
      </c>
      <c r="V227" s="118">
        <f t="shared" si="71"/>
        <v>0</v>
      </c>
    </row>
    <row r="228" spans="1:22" s="45" customFormat="1" outlineLevel="1" x14ac:dyDescent="0.3">
      <c r="A228" s="62">
        <f t="shared" si="72"/>
        <v>213</v>
      </c>
      <c r="B228" s="15" t="s">
        <v>214</v>
      </c>
      <c r="C228" s="15" t="s">
        <v>306</v>
      </c>
      <c r="D228" s="15" t="s">
        <v>740</v>
      </c>
      <c r="E228" s="121">
        <v>1987</v>
      </c>
      <c r="F228" s="67">
        <v>0</v>
      </c>
      <c r="G228" s="121">
        <v>10</v>
      </c>
      <c r="H228" s="78">
        <v>15231.7</v>
      </c>
      <c r="I228" s="78">
        <v>11442.2</v>
      </c>
      <c r="J228" s="78">
        <v>6040.1</v>
      </c>
      <c r="K228" s="134">
        <v>100</v>
      </c>
      <c r="L228" s="127">
        <v>8799374</v>
      </c>
      <c r="M228" s="127">
        <v>4399687</v>
      </c>
      <c r="N228" s="127">
        <v>3783730.82</v>
      </c>
      <c r="O228" s="127">
        <v>615956.18000000005</v>
      </c>
      <c r="P228" s="125">
        <f t="shared" si="65"/>
        <v>769.02815892048727</v>
      </c>
      <c r="Q228" s="126">
        <f t="shared" si="66"/>
        <v>9919</v>
      </c>
      <c r="R228" s="118">
        <f t="shared" si="67"/>
        <v>0</v>
      </c>
      <c r="S228" s="118">
        <f t="shared" si="68"/>
        <v>0</v>
      </c>
      <c r="T228" s="118">
        <f t="shared" si="69"/>
        <v>0</v>
      </c>
      <c r="U228" s="118">
        <f t="shared" si="70"/>
        <v>0</v>
      </c>
      <c r="V228" s="118">
        <f t="shared" si="71"/>
        <v>9919</v>
      </c>
    </row>
    <row r="229" spans="1:22" s="45" customFormat="1" outlineLevel="1" x14ac:dyDescent="0.3">
      <c r="A229" s="62">
        <f t="shared" si="72"/>
        <v>214</v>
      </c>
      <c r="B229" s="15" t="s">
        <v>214</v>
      </c>
      <c r="C229" s="15" t="s">
        <v>306</v>
      </c>
      <c r="D229" s="15" t="s">
        <v>893</v>
      </c>
      <c r="E229" s="121">
        <v>1987</v>
      </c>
      <c r="F229" s="67">
        <v>0</v>
      </c>
      <c r="G229" s="121">
        <v>10</v>
      </c>
      <c r="H229" s="78">
        <v>15305.3</v>
      </c>
      <c r="I229" s="78">
        <v>11477.1</v>
      </c>
      <c r="J229" s="78">
        <v>6010.2</v>
      </c>
      <c r="K229" s="134">
        <v>500</v>
      </c>
      <c r="L229" s="127">
        <v>8804468</v>
      </c>
      <c r="M229" s="127">
        <v>4402234</v>
      </c>
      <c r="N229" s="127">
        <v>3785921.24</v>
      </c>
      <c r="O229" s="127">
        <v>616312.76</v>
      </c>
      <c r="P229" s="125">
        <f t="shared" si="65"/>
        <v>767.13350933598201</v>
      </c>
      <c r="Q229" s="126">
        <f t="shared" si="66"/>
        <v>9919</v>
      </c>
      <c r="R229" s="118">
        <f t="shared" si="67"/>
        <v>0</v>
      </c>
      <c r="S229" s="118">
        <f t="shared" si="68"/>
        <v>0</v>
      </c>
      <c r="T229" s="118">
        <f t="shared" si="69"/>
        <v>0</v>
      </c>
      <c r="U229" s="118">
        <f t="shared" si="70"/>
        <v>0</v>
      </c>
      <c r="V229" s="118">
        <f t="shared" si="71"/>
        <v>9919</v>
      </c>
    </row>
    <row r="230" spans="1:22" s="45" customFormat="1" outlineLevel="1" x14ac:dyDescent="0.3">
      <c r="A230" s="62">
        <f t="shared" si="72"/>
        <v>215</v>
      </c>
      <c r="B230" s="15" t="s">
        <v>214</v>
      </c>
      <c r="C230" s="15" t="s">
        <v>306</v>
      </c>
      <c r="D230" s="15" t="s">
        <v>894</v>
      </c>
      <c r="E230" s="67">
        <v>1945</v>
      </c>
      <c r="F230" s="67">
        <v>0</v>
      </c>
      <c r="G230" s="67">
        <v>2</v>
      </c>
      <c r="H230" s="126">
        <v>166.7</v>
      </c>
      <c r="I230" s="126">
        <v>166.7</v>
      </c>
      <c r="J230" s="126">
        <v>166.7</v>
      </c>
      <c r="K230" s="136">
        <v>5</v>
      </c>
      <c r="L230" s="127">
        <v>2100000</v>
      </c>
      <c r="M230" s="127">
        <v>1050000</v>
      </c>
      <c r="N230" s="127">
        <v>1050000</v>
      </c>
      <c r="O230" s="127">
        <v>0</v>
      </c>
      <c r="P230" s="125">
        <f t="shared" si="65"/>
        <v>12597.480503899222</v>
      </c>
      <c r="Q230" s="126">
        <f t="shared" si="66"/>
        <v>16737</v>
      </c>
      <c r="R230" s="118">
        <f t="shared" si="67"/>
        <v>0</v>
      </c>
      <c r="S230" s="118">
        <f t="shared" si="68"/>
        <v>16737</v>
      </c>
      <c r="T230" s="118">
        <f t="shared" si="69"/>
        <v>0</v>
      </c>
      <c r="U230" s="118">
        <f t="shared" si="70"/>
        <v>0</v>
      </c>
      <c r="V230" s="118">
        <f t="shared" si="71"/>
        <v>0</v>
      </c>
    </row>
    <row r="231" spans="1:22" s="45" customFormat="1" outlineLevel="1" x14ac:dyDescent="0.3">
      <c r="A231" s="62">
        <f t="shared" si="72"/>
        <v>216</v>
      </c>
      <c r="B231" s="15" t="s">
        <v>214</v>
      </c>
      <c r="C231" s="15" t="s">
        <v>306</v>
      </c>
      <c r="D231" s="15" t="s">
        <v>895</v>
      </c>
      <c r="E231" s="121">
        <v>1945</v>
      </c>
      <c r="F231" s="67">
        <v>0</v>
      </c>
      <c r="G231" s="129">
        <v>2</v>
      </c>
      <c r="H231" s="78">
        <v>359.2</v>
      </c>
      <c r="I231" s="78">
        <v>254.6</v>
      </c>
      <c r="J231" s="78">
        <v>163.71</v>
      </c>
      <c r="K231" s="133">
        <v>15</v>
      </c>
      <c r="L231" s="127">
        <v>561365</v>
      </c>
      <c r="M231" s="127">
        <v>280682.5</v>
      </c>
      <c r="N231" s="127">
        <v>213318.7</v>
      </c>
      <c r="O231" s="127">
        <v>67363.8</v>
      </c>
      <c r="P231" s="125">
        <f t="shared" si="65"/>
        <v>2204.8900235663787</v>
      </c>
      <c r="Q231" s="126">
        <f t="shared" si="66"/>
        <v>16737</v>
      </c>
      <c r="R231" s="118">
        <f t="shared" si="67"/>
        <v>0</v>
      </c>
      <c r="S231" s="118">
        <f t="shared" si="68"/>
        <v>16737</v>
      </c>
      <c r="T231" s="118">
        <f t="shared" si="69"/>
        <v>0</v>
      </c>
      <c r="U231" s="118">
        <f t="shared" si="70"/>
        <v>0</v>
      </c>
      <c r="V231" s="118">
        <f t="shared" si="71"/>
        <v>0</v>
      </c>
    </row>
    <row r="232" spans="1:22" s="45" customFormat="1" outlineLevel="1" x14ac:dyDescent="0.3">
      <c r="A232" s="62">
        <f t="shared" si="72"/>
        <v>217</v>
      </c>
      <c r="B232" s="15" t="s">
        <v>214</v>
      </c>
      <c r="C232" s="15" t="s">
        <v>306</v>
      </c>
      <c r="D232" s="15" t="s">
        <v>739</v>
      </c>
      <c r="E232" s="121">
        <v>1961</v>
      </c>
      <c r="F232" s="67">
        <v>0</v>
      </c>
      <c r="G232" s="129">
        <v>2</v>
      </c>
      <c r="H232" s="78">
        <v>551.1</v>
      </c>
      <c r="I232" s="78">
        <v>340.3</v>
      </c>
      <c r="J232" s="78">
        <v>165.33</v>
      </c>
      <c r="K232" s="133">
        <v>10</v>
      </c>
      <c r="L232" s="127">
        <v>4600000</v>
      </c>
      <c r="M232" s="127">
        <v>2300000</v>
      </c>
      <c r="N232" s="127">
        <v>2070000</v>
      </c>
      <c r="O232" s="127">
        <v>230000</v>
      </c>
      <c r="P232" s="125">
        <f t="shared" si="65"/>
        <v>13517.484572436086</v>
      </c>
      <c r="Q232" s="126">
        <f t="shared" si="66"/>
        <v>16737</v>
      </c>
      <c r="R232" s="118">
        <f t="shared" si="67"/>
        <v>0</v>
      </c>
      <c r="S232" s="118">
        <f t="shared" si="68"/>
        <v>16737</v>
      </c>
      <c r="T232" s="118">
        <f t="shared" si="69"/>
        <v>0</v>
      </c>
      <c r="U232" s="118">
        <f t="shared" si="70"/>
        <v>0</v>
      </c>
      <c r="V232" s="118">
        <f t="shared" si="71"/>
        <v>0</v>
      </c>
    </row>
    <row r="233" spans="1:22" s="45" customFormat="1" outlineLevel="1" x14ac:dyDescent="0.3">
      <c r="A233" s="62">
        <f t="shared" si="72"/>
        <v>218</v>
      </c>
      <c r="B233" s="15" t="s">
        <v>214</v>
      </c>
      <c r="C233" s="15" t="s">
        <v>306</v>
      </c>
      <c r="D233" s="15" t="s">
        <v>896</v>
      </c>
      <c r="E233" s="121">
        <v>1945</v>
      </c>
      <c r="F233" s="67">
        <v>0</v>
      </c>
      <c r="G233" s="121">
        <v>3</v>
      </c>
      <c r="H233" s="80">
        <v>978.3</v>
      </c>
      <c r="I233" s="78">
        <v>663.6</v>
      </c>
      <c r="J233" s="78">
        <v>348.3</v>
      </c>
      <c r="K233" s="133">
        <v>37</v>
      </c>
      <c r="L233" s="127">
        <v>1099623.92</v>
      </c>
      <c r="M233" s="127">
        <v>549811.96</v>
      </c>
      <c r="N233" s="127">
        <v>494830.76</v>
      </c>
      <c r="O233" s="127">
        <v>54981.2</v>
      </c>
      <c r="P233" s="125">
        <f t="shared" si="65"/>
        <v>1657.058348402652</v>
      </c>
      <c r="Q233" s="126">
        <f t="shared" si="66"/>
        <v>9807</v>
      </c>
      <c r="R233" s="118">
        <f t="shared" si="67"/>
        <v>0</v>
      </c>
      <c r="S233" s="118">
        <f t="shared" si="68"/>
        <v>0</v>
      </c>
      <c r="T233" s="118">
        <f t="shared" si="69"/>
        <v>9807</v>
      </c>
      <c r="U233" s="118">
        <f t="shared" si="70"/>
        <v>0</v>
      </c>
      <c r="V233" s="118">
        <f t="shared" si="71"/>
        <v>0</v>
      </c>
    </row>
    <row r="234" spans="1:22" s="45" customFormat="1" ht="27.6" outlineLevel="1" x14ac:dyDescent="0.3">
      <c r="A234" s="62">
        <f t="shared" si="72"/>
        <v>219</v>
      </c>
      <c r="B234" s="15" t="s">
        <v>214</v>
      </c>
      <c r="C234" s="15" t="s">
        <v>306</v>
      </c>
      <c r="D234" s="15" t="s">
        <v>791</v>
      </c>
      <c r="E234" s="67">
        <v>1945</v>
      </c>
      <c r="F234" s="67">
        <v>0</v>
      </c>
      <c r="G234" s="67">
        <v>4</v>
      </c>
      <c r="H234" s="81">
        <v>4565.7</v>
      </c>
      <c r="I234" s="81">
        <v>3412</v>
      </c>
      <c r="J234" s="81">
        <v>2921.7</v>
      </c>
      <c r="K234" s="135">
        <v>202</v>
      </c>
      <c r="L234" s="127">
        <v>11690465.789999999</v>
      </c>
      <c r="M234" s="127">
        <v>5845232.9000000004</v>
      </c>
      <c r="N234" s="127">
        <v>5845232.8899999997</v>
      </c>
      <c r="O234" s="127">
        <v>0</v>
      </c>
      <c r="P234" s="125">
        <f t="shared" si="65"/>
        <v>3426.2795398593198</v>
      </c>
      <c r="Q234" s="126">
        <f t="shared" si="66"/>
        <v>9807</v>
      </c>
      <c r="R234" s="118">
        <f t="shared" si="67"/>
        <v>0</v>
      </c>
      <c r="S234" s="118">
        <f t="shared" si="68"/>
        <v>0</v>
      </c>
      <c r="T234" s="118">
        <f t="shared" si="69"/>
        <v>9807</v>
      </c>
      <c r="U234" s="118">
        <f t="shared" si="70"/>
        <v>0</v>
      </c>
      <c r="V234" s="118">
        <f t="shared" si="71"/>
        <v>0</v>
      </c>
    </row>
    <row r="235" spans="1:22" s="45" customFormat="1" outlineLevel="1" x14ac:dyDescent="0.3">
      <c r="A235" s="62">
        <f t="shared" si="72"/>
        <v>220</v>
      </c>
      <c r="B235" s="15" t="s">
        <v>214</v>
      </c>
      <c r="C235" s="15" t="s">
        <v>306</v>
      </c>
      <c r="D235" s="15" t="s">
        <v>460</v>
      </c>
      <c r="E235" s="67">
        <v>1955</v>
      </c>
      <c r="F235" s="67">
        <v>0</v>
      </c>
      <c r="G235" s="67">
        <v>3</v>
      </c>
      <c r="H235" s="39">
        <v>1921.7</v>
      </c>
      <c r="I235" s="39">
        <v>1908.83</v>
      </c>
      <c r="J235" s="39">
        <v>1908.83</v>
      </c>
      <c r="K235" s="75">
        <v>71</v>
      </c>
      <c r="L235" s="127">
        <v>5689538.1299999999</v>
      </c>
      <c r="M235" s="127">
        <v>2844769.07</v>
      </c>
      <c r="N235" s="127">
        <v>2844769.06</v>
      </c>
      <c r="O235" s="127">
        <v>0</v>
      </c>
      <c r="P235" s="125">
        <f t="shared" si="65"/>
        <v>2980.6416129251952</v>
      </c>
      <c r="Q235" s="126">
        <f t="shared" si="66"/>
        <v>9807</v>
      </c>
      <c r="R235" s="118">
        <f t="shared" si="67"/>
        <v>0</v>
      </c>
      <c r="S235" s="118">
        <f t="shared" si="68"/>
        <v>0</v>
      </c>
      <c r="T235" s="118">
        <f t="shared" si="69"/>
        <v>9807</v>
      </c>
      <c r="U235" s="118">
        <f t="shared" si="70"/>
        <v>0</v>
      </c>
      <c r="V235" s="118">
        <f t="shared" si="71"/>
        <v>0</v>
      </c>
    </row>
    <row r="236" spans="1:22" s="48" customFormat="1" outlineLevel="1" x14ac:dyDescent="0.25">
      <c r="A236" s="62">
        <f t="shared" si="72"/>
        <v>221</v>
      </c>
      <c r="B236" s="15" t="s">
        <v>214</v>
      </c>
      <c r="C236" s="15" t="s">
        <v>306</v>
      </c>
      <c r="D236" s="15" t="s">
        <v>897</v>
      </c>
      <c r="E236" s="121">
        <v>1945</v>
      </c>
      <c r="F236" s="67">
        <v>0</v>
      </c>
      <c r="G236" s="121">
        <v>4</v>
      </c>
      <c r="H236" s="80">
        <v>671.9</v>
      </c>
      <c r="I236" s="78">
        <v>568.6</v>
      </c>
      <c r="J236" s="78">
        <v>316.89999999999998</v>
      </c>
      <c r="K236" s="133">
        <v>35</v>
      </c>
      <c r="L236" s="127">
        <v>534284.13</v>
      </c>
      <c r="M236" s="127">
        <v>267142.07</v>
      </c>
      <c r="N236" s="127">
        <v>240427.85</v>
      </c>
      <c r="O236" s="127">
        <v>26714.21</v>
      </c>
      <c r="P236" s="125">
        <f t="shared" si="65"/>
        <v>939.64848751319028</v>
      </c>
      <c r="Q236" s="126">
        <f t="shared" si="66"/>
        <v>9807</v>
      </c>
      <c r="R236" s="118">
        <f t="shared" si="67"/>
        <v>0</v>
      </c>
      <c r="S236" s="118">
        <f t="shared" si="68"/>
        <v>0</v>
      </c>
      <c r="T236" s="118">
        <f t="shared" si="69"/>
        <v>9807</v>
      </c>
      <c r="U236" s="118">
        <f t="shared" si="70"/>
        <v>0</v>
      </c>
      <c r="V236" s="118">
        <f t="shared" si="71"/>
        <v>0</v>
      </c>
    </row>
    <row r="237" spans="1:22" s="45" customFormat="1" ht="27.6" outlineLevel="1" x14ac:dyDescent="0.3">
      <c r="A237" s="62">
        <f t="shared" si="72"/>
        <v>222</v>
      </c>
      <c r="B237" s="15" t="s">
        <v>214</v>
      </c>
      <c r="C237" s="15" t="s">
        <v>306</v>
      </c>
      <c r="D237" s="15" t="s">
        <v>898</v>
      </c>
      <c r="E237" s="121">
        <v>1945</v>
      </c>
      <c r="F237" s="67">
        <v>0</v>
      </c>
      <c r="G237" s="121">
        <v>4</v>
      </c>
      <c r="H237" s="80">
        <v>1091.9000000000001</v>
      </c>
      <c r="I237" s="78">
        <v>969.2</v>
      </c>
      <c r="J237" s="78">
        <v>557.5</v>
      </c>
      <c r="K237" s="133">
        <v>35</v>
      </c>
      <c r="L237" s="128">
        <v>1082464</v>
      </c>
      <c r="M237" s="127">
        <v>541232</v>
      </c>
      <c r="N237" s="127">
        <v>487108.8</v>
      </c>
      <c r="O237" s="128">
        <v>54123.199999999997</v>
      </c>
      <c r="P237" s="125">
        <f t="shared" si="65"/>
        <v>1116.8633924886503</v>
      </c>
      <c r="Q237" s="126">
        <f t="shared" si="66"/>
        <v>9807</v>
      </c>
      <c r="R237" s="118">
        <f t="shared" si="67"/>
        <v>0</v>
      </c>
      <c r="S237" s="118">
        <f t="shared" si="68"/>
        <v>0</v>
      </c>
      <c r="T237" s="118">
        <f t="shared" si="69"/>
        <v>9807</v>
      </c>
      <c r="U237" s="118">
        <f t="shared" si="70"/>
        <v>0</v>
      </c>
      <c r="V237" s="118">
        <f t="shared" si="71"/>
        <v>0</v>
      </c>
    </row>
    <row r="238" spans="1:22" s="45" customFormat="1" outlineLevel="1" x14ac:dyDescent="0.3">
      <c r="A238" s="62">
        <f t="shared" si="72"/>
        <v>223</v>
      </c>
      <c r="B238" s="15" t="s">
        <v>214</v>
      </c>
      <c r="C238" s="15" t="s">
        <v>306</v>
      </c>
      <c r="D238" s="15" t="s">
        <v>899</v>
      </c>
      <c r="E238" s="121">
        <v>1945</v>
      </c>
      <c r="F238" s="67">
        <v>0</v>
      </c>
      <c r="G238" s="129">
        <v>3</v>
      </c>
      <c r="H238" s="80">
        <v>2558.6999999999998</v>
      </c>
      <c r="I238" s="78">
        <v>2372.6</v>
      </c>
      <c r="J238" s="78">
        <v>1463.8</v>
      </c>
      <c r="K238" s="133">
        <v>135</v>
      </c>
      <c r="L238" s="128">
        <v>3360177</v>
      </c>
      <c r="M238" s="127">
        <v>1680088.5</v>
      </c>
      <c r="N238" s="127">
        <v>1512079.65</v>
      </c>
      <c r="O238" s="128">
        <v>168008.85</v>
      </c>
      <c r="P238" s="125">
        <f t="shared" si="65"/>
        <v>1416.2425187557953</v>
      </c>
      <c r="Q238" s="126">
        <f t="shared" si="66"/>
        <v>9807</v>
      </c>
      <c r="R238" s="118">
        <f t="shared" si="67"/>
        <v>0</v>
      </c>
      <c r="S238" s="118">
        <f t="shared" si="68"/>
        <v>0</v>
      </c>
      <c r="T238" s="118">
        <f t="shared" si="69"/>
        <v>9807</v>
      </c>
      <c r="U238" s="118">
        <f t="shared" si="70"/>
        <v>0</v>
      </c>
      <c r="V238" s="118">
        <f t="shared" si="71"/>
        <v>0</v>
      </c>
    </row>
    <row r="239" spans="1:22" s="45" customFormat="1" outlineLevel="1" x14ac:dyDescent="0.3">
      <c r="A239" s="62">
        <f t="shared" si="72"/>
        <v>224</v>
      </c>
      <c r="B239" s="15" t="s">
        <v>214</v>
      </c>
      <c r="C239" s="15" t="s">
        <v>306</v>
      </c>
      <c r="D239" s="15" t="s">
        <v>900</v>
      </c>
      <c r="E239" s="121">
        <v>1988</v>
      </c>
      <c r="F239" s="67">
        <v>0</v>
      </c>
      <c r="G239" s="121">
        <v>14</v>
      </c>
      <c r="H239" s="78">
        <v>10124.6</v>
      </c>
      <c r="I239" s="78">
        <v>9485.4</v>
      </c>
      <c r="J239" s="78">
        <v>4748.22</v>
      </c>
      <c r="K239" s="134">
        <v>420</v>
      </c>
      <c r="L239" s="127">
        <v>8184989</v>
      </c>
      <c r="M239" s="127">
        <v>4092494.5</v>
      </c>
      <c r="N239" s="127">
        <v>3683245.05</v>
      </c>
      <c r="O239" s="127">
        <v>409249.45</v>
      </c>
      <c r="P239" s="125">
        <f t="shared" si="65"/>
        <v>862.90393657621189</v>
      </c>
      <c r="Q239" s="126">
        <f t="shared" si="66"/>
        <v>9919</v>
      </c>
      <c r="R239" s="118">
        <f t="shared" si="67"/>
        <v>0</v>
      </c>
      <c r="S239" s="118">
        <f t="shared" si="68"/>
        <v>0</v>
      </c>
      <c r="T239" s="118">
        <f t="shared" si="69"/>
        <v>0</v>
      </c>
      <c r="U239" s="118">
        <f t="shared" si="70"/>
        <v>0</v>
      </c>
      <c r="V239" s="118">
        <f t="shared" si="71"/>
        <v>9919</v>
      </c>
    </row>
    <row r="240" spans="1:22" s="45" customFormat="1" outlineLevel="1" x14ac:dyDescent="0.3">
      <c r="A240" s="62">
        <f t="shared" si="72"/>
        <v>225</v>
      </c>
      <c r="B240" s="15" t="s">
        <v>214</v>
      </c>
      <c r="C240" s="15" t="s">
        <v>306</v>
      </c>
      <c r="D240" s="15" t="s">
        <v>901</v>
      </c>
      <c r="E240" s="121">
        <v>1945</v>
      </c>
      <c r="F240" s="67">
        <v>0</v>
      </c>
      <c r="G240" s="121">
        <v>2</v>
      </c>
      <c r="H240" s="80">
        <v>338</v>
      </c>
      <c r="I240" s="78">
        <v>322.7</v>
      </c>
      <c r="J240" s="78">
        <v>169.3</v>
      </c>
      <c r="K240" s="133">
        <v>15</v>
      </c>
      <c r="L240" s="128">
        <v>795177</v>
      </c>
      <c r="M240" s="127">
        <v>397588.5</v>
      </c>
      <c r="N240" s="127">
        <v>337950.22</v>
      </c>
      <c r="O240" s="128">
        <v>59638.28</v>
      </c>
      <c r="P240" s="125">
        <f t="shared" si="65"/>
        <v>2464.136969321351</v>
      </c>
      <c r="Q240" s="126">
        <f t="shared" si="66"/>
        <v>16737</v>
      </c>
      <c r="R240" s="118">
        <f t="shared" si="67"/>
        <v>0</v>
      </c>
      <c r="S240" s="118">
        <f t="shared" si="68"/>
        <v>16737</v>
      </c>
      <c r="T240" s="118">
        <f t="shared" si="69"/>
        <v>0</v>
      </c>
      <c r="U240" s="118">
        <f t="shared" si="70"/>
        <v>0</v>
      </c>
      <c r="V240" s="118">
        <f t="shared" si="71"/>
        <v>0</v>
      </c>
    </row>
    <row r="241" spans="1:22" s="45" customFormat="1" outlineLevel="1" x14ac:dyDescent="0.3">
      <c r="A241" s="62">
        <f t="shared" si="72"/>
        <v>226</v>
      </c>
      <c r="B241" s="15" t="s">
        <v>214</v>
      </c>
      <c r="C241" s="15" t="s">
        <v>306</v>
      </c>
      <c r="D241" s="15" t="s">
        <v>787</v>
      </c>
      <c r="E241" s="67">
        <v>1971</v>
      </c>
      <c r="F241" s="67">
        <v>0</v>
      </c>
      <c r="G241" s="67">
        <v>5</v>
      </c>
      <c r="H241" s="81">
        <v>3441.5</v>
      </c>
      <c r="I241" s="81">
        <v>3441.5</v>
      </c>
      <c r="J241" s="81">
        <v>3082.5</v>
      </c>
      <c r="K241" s="135">
        <v>178</v>
      </c>
      <c r="L241" s="128">
        <v>1541797.17</v>
      </c>
      <c r="M241" s="127">
        <v>770898.59</v>
      </c>
      <c r="N241" s="127">
        <v>770898.58</v>
      </c>
      <c r="O241" s="128">
        <v>0</v>
      </c>
      <c r="P241" s="125">
        <f t="shared" si="65"/>
        <v>448.00150225192499</v>
      </c>
      <c r="Q241" s="126">
        <f t="shared" si="66"/>
        <v>9807</v>
      </c>
      <c r="R241" s="118">
        <f t="shared" si="67"/>
        <v>0</v>
      </c>
      <c r="S241" s="118">
        <f t="shared" si="68"/>
        <v>0</v>
      </c>
      <c r="T241" s="118">
        <f t="shared" si="69"/>
        <v>9807</v>
      </c>
      <c r="U241" s="118">
        <f t="shared" si="70"/>
        <v>0</v>
      </c>
      <c r="V241" s="118">
        <f t="shared" si="71"/>
        <v>0</v>
      </c>
    </row>
    <row r="242" spans="1:22" s="45" customFormat="1" outlineLevel="1" x14ac:dyDescent="0.3">
      <c r="A242" s="62">
        <f t="shared" si="72"/>
        <v>227</v>
      </c>
      <c r="B242" s="15" t="s">
        <v>214</v>
      </c>
      <c r="C242" s="15" t="s">
        <v>306</v>
      </c>
      <c r="D242" s="15" t="s">
        <v>786</v>
      </c>
      <c r="E242" s="67">
        <v>1945</v>
      </c>
      <c r="F242" s="67">
        <v>0</v>
      </c>
      <c r="G242" s="67">
        <v>4</v>
      </c>
      <c r="H242" s="39">
        <v>1713.7</v>
      </c>
      <c r="I242" s="39">
        <v>1713.7</v>
      </c>
      <c r="J242" s="39">
        <v>1426.5</v>
      </c>
      <c r="K242" s="75">
        <v>110</v>
      </c>
      <c r="L242" s="127">
        <v>459724</v>
      </c>
      <c r="M242" s="127">
        <v>229862</v>
      </c>
      <c r="N242" s="127">
        <v>229862</v>
      </c>
      <c r="O242" s="127">
        <v>0</v>
      </c>
      <c r="P242" s="125">
        <f t="shared" si="65"/>
        <v>268.26399019665052</v>
      </c>
      <c r="Q242" s="126">
        <f t="shared" si="66"/>
        <v>9807</v>
      </c>
      <c r="R242" s="118">
        <f t="shared" si="67"/>
        <v>0</v>
      </c>
      <c r="S242" s="118">
        <f t="shared" si="68"/>
        <v>0</v>
      </c>
      <c r="T242" s="118">
        <f t="shared" si="69"/>
        <v>9807</v>
      </c>
      <c r="U242" s="118">
        <f t="shared" si="70"/>
        <v>0</v>
      </c>
      <c r="V242" s="118">
        <f t="shared" si="71"/>
        <v>0</v>
      </c>
    </row>
    <row r="243" spans="1:22" s="45" customFormat="1" outlineLevel="1" x14ac:dyDescent="0.3">
      <c r="A243" s="62">
        <f t="shared" si="72"/>
        <v>228</v>
      </c>
      <c r="B243" s="15" t="s">
        <v>214</v>
      </c>
      <c r="C243" s="15" t="s">
        <v>306</v>
      </c>
      <c r="D243" s="15" t="s">
        <v>902</v>
      </c>
      <c r="E243" s="67">
        <v>1945</v>
      </c>
      <c r="F243" s="67">
        <v>0</v>
      </c>
      <c r="G243" s="67">
        <v>2</v>
      </c>
      <c r="H243" s="81">
        <v>653.20000000000005</v>
      </c>
      <c r="I243" s="81">
        <v>410.5</v>
      </c>
      <c r="J243" s="81">
        <v>271.3</v>
      </c>
      <c r="K243" s="135">
        <v>20</v>
      </c>
      <c r="L243" s="127">
        <v>586778.98</v>
      </c>
      <c r="M243" s="127">
        <v>293389.49</v>
      </c>
      <c r="N243" s="127">
        <v>264050.53999999998</v>
      </c>
      <c r="O243" s="127">
        <v>29338.95</v>
      </c>
      <c r="P243" s="125">
        <f t="shared" si="65"/>
        <v>1429.4250426309379</v>
      </c>
      <c r="Q243" s="126">
        <f t="shared" si="66"/>
        <v>16737</v>
      </c>
      <c r="R243" s="118">
        <f t="shared" si="67"/>
        <v>0</v>
      </c>
      <c r="S243" s="118">
        <f t="shared" si="68"/>
        <v>16737</v>
      </c>
      <c r="T243" s="118">
        <f t="shared" si="69"/>
        <v>0</v>
      </c>
      <c r="U243" s="118">
        <f t="shared" si="70"/>
        <v>0</v>
      </c>
      <c r="V243" s="118">
        <f t="shared" si="71"/>
        <v>0</v>
      </c>
    </row>
    <row r="244" spans="1:22" s="45" customFormat="1" outlineLevel="1" x14ac:dyDescent="0.3">
      <c r="A244" s="62">
        <f t="shared" si="72"/>
        <v>229</v>
      </c>
      <c r="B244" s="15" t="s">
        <v>214</v>
      </c>
      <c r="C244" s="15" t="s">
        <v>306</v>
      </c>
      <c r="D244" s="15" t="s">
        <v>903</v>
      </c>
      <c r="E244" s="67">
        <v>1945</v>
      </c>
      <c r="F244" s="67">
        <v>0</v>
      </c>
      <c r="G244" s="67">
        <v>3</v>
      </c>
      <c r="H244" s="81">
        <v>1087.3</v>
      </c>
      <c r="I244" s="81">
        <v>1050.7</v>
      </c>
      <c r="J244" s="81">
        <v>682.1</v>
      </c>
      <c r="K244" s="135">
        <v>45</v>
      </c>
      <c r="L244" s="127">
        <v>1363944.88</v>
      </c>
      <c r="M244" s="127">
        <v>681972.44</v>
      </c>
      <c r="N244" s="127">
        <v>613775.19999999995</v>
      </c>
      <c r="O244" s="127">
        <v>68197.240000000005</v>
      </c>
      <c r="P244" s="125">
        <f t="shared" si="65"/>
        <v>1298.1297040068523</v>
      </c>
      <c r="Q244" s="126">
        <f t="shared" si="66"/>
        <v>9807</v>
      </c>
      <c r="R244" s="118">
        <f t="shared" si="67"/>
        <v>0</v>
      </c>
      <c r="S244" s="118">
        <f t="shared" si="68"/>
        <v>0</v>
      </c>
      <c r="T244" s="118">
        <f t="shared" si="69"/>
        <v>9807</v>
      </c>
      <c r="U244" s="118">
        <f t="shared" si="70"/>
        <v>0</v>
      </c>
      <c r="V244" s="118">
        <f t="shared" si="71"/>
        <v>0</v>
      </c>
    </row>
    <row r="245" spans="1:22" s="45" customFormat="1" outlineLevel="1" x14ac:dyDescent="0.3">
      <c r="A245" s="62">
        <f t="shared" si="72"/>
        <v>230</v>
      </c>
      <c r="B245" s="15" t="s">
        <v>214</v>
      </c>
      <c r="C245" s="15" t="s">
        <v>306</v>
      </c>
      <c r="D245" s="15" t="s">
        <v>461</v>
      </c>
      <c r="E245" s="67">
        <v>1945</v>
      </c>
      <c r="F245" s="67">
        <v>0</v>
      </c>
      <c r="G245" s="67">
        <v>4</v>
      </c>
      <c r="H245" s="81">
        <v>880.1</v>
      </c>
      <c r="I245" s="81">
        <v>880.1</v>
      </c>
      <c r="J245" s="81">
        <v>739.1</v>
      </c>
      <c r="K245" s="135">
        <v>45</v>
      </c>
      <c r="L245" s="127">
        <v>2639129</v>
      </c>
      <c r="M245" s="127">
        <v>1319564.5</v>
      </c>
      <c r="N245" s="127">
        <v>1319564.5</v>
      </c>
      <c r="O245" s="127">
        <v>0</v>
      </c>
      <c r="P245" s="125">
        <f t="shared" si="65"/>
        <v>2998.6694693784798</v>
      </c>
      <c r="Q245" s="126">
        <f t="shared" si="66"/>
        <v>9807</v>
      </c>
      <c r="R245" s="118">
        <f t="shared" si="67"/>
        <v>0</v>
      </c>
      <c r="S245" s="118">
        <f t="shared" si="68"/>
        <v>0</v>
      </c>
      <c r="T245" s="118">
        <f t="shared" si="69"/>
        <v>9807</v>
      </c>
      <c r="U245" s="118">
        <f t="shared" si="70"/>
        <v>0</v>
      </c>
      <c r="V245" s="118">
        <f t="shared" si="71"/>
        <v>0</v>
      </c>
    </row>
    <row r="246" spans="1:22" s="45" customFormat="1" outlineLevel="1" x14ac:dyDescent="0.3">
      <c r="A246" s="62">
        <f t="shared" si="72"/>
        <v>231</v>
      </c>
      <c r="B246" s="15" t="s">
        <v>214</v>
      </c>
      <c r="C246" s="15" t="s">
        <v>306</v>
      </c>
      <c r="D246" s="15" t="s">
        <v>904</v>
      </c>
      <c r="E246" s="67">
        <v>1945</v>
      </c>
      <c r="F246" s="67">
        <v>0</v>
      </c>
      <c r="G246" s="67">
        <v>2</v>
      </c>
      <c r="H246" s="81">
        <v>442.6</v>
      </c>
      <c r="I246" s="81">
        <v>268.89999999999998</v>
      </c>
      <c r="J246" s="81">
        <v>173.1</v>
      </c>
      <c r="K246" s="135">
        <v>10</v>
      </c>
      <c r="L246" s="127">
        <v>890198</v>
      </c>
      <c r="M246" s="127">
        <v>445099</v>
      </c>
      <c r="N246" s="127">
        <v>400589.1</v>
      </c>
      <c r="O246" s="127">
        <v>44509.9</v>
      </c>
      <c r="P246" s="125">
        <f t="shared" si="65"/>
        <v>3310.5169207883973</v>
      </c>
      <c r="Q246" s="126">
        <f t="shared" si="66"/>
        <v>16737</v>
      </c>
      <c r="R246" s="118">
        <f t="shared" si="67"/>
        <v>0</v>
      </c>
      <c r="S246" s="118">
        <f t="shared" si="68"/>
        <v>16737</v>
      </c>
      <c r="T246" s="118">
        <f t="shared" si="69"/>
        <v>0</v>
      </c>
      <c r="U246" s="118">
        <f t="shared" si="70"/>
        <v>0</v>
      </c>
      <c r="V246" s="118">
        <f t="shared" si="71"/>
        <v>0</v>
      </c>
    </row>
    <row r="247" spans="1:22" s="45" customFormat="1" outlineLevel="1" x14ac:dyDescent="0.3">
      <c r="A247" s="62">
        <f t="shared" si="72"/>
        <v>232</v>
      </c>
      <c r="B247" s="15" t="s">
        <v>214</v>
      </c>
      <c r="C247" s="15" t="s">
        <v>306</v>
      </c>
      <c r="D247" s="15" t="s">
        <v>905</v>
      </c>
      <c r="E247" s="67">
        <v>1945</v>
      </c>
      <c r="F247" s="67">
        <v>0</v>
      </c>
      <c r="G247" s="67">
        <v>4</v>
      </c>
      <c r="H247" s="81">
        <v>1594.2</v>
      </c>
      <c r="I247" s="81">
        <v>1211.2</v>
      </c>
      <c r="J247" s="81">
        <v>688.41</v>
      </c>
      <c r="K247" s="135">
        <v>68</v>
      </c>
      <c r="L247" s="127">
        <v>562829</v>
      </c>
      <c r="M247" s="127">
        <v>281414.5</v>
      </c>
      <c r="N247" s="127">
        <v>253273.05</v>
      </c>
      <c r="O247" s="127">
        <v>28141.45</v>
      </c>
      <c r="P247" s="125">
        <f t="shared" si="65"/>
        <v>464.68708718626152</v>
      </c>
      <c r="Q247" s="126">
        <f t="shared" si="66"/>
        <v>9807</v>
      </c>
      <c r="R247" s="118">
        <f t="shared" si="67"/>
        <v>0</v>
      </c>
      <c r="S247" s="118">
        <f t="shared" si="68"/>
        <v>0</v>
      </c>
      <c r="T247" s="118">
        <f t="shared" si="69"/>
        <v>9807</v>
      </c>
      <c r="U247" s="118">
        <f t="shared" si="70"/>
        <v>0</v>
      </c>
      <c r="V247" s="118">
        <f t="shared" si="71"/>
        <v>0</v>
      </c>
    </row>
    <row r="248" spans="1:22" s="45" customFormat="1" outlineLevel="1" x14ac:dyDescent="0.3">
      <c r="A248" s="62">
        <f t="shared" si="72"/>
        <v>233</v>
      </c>
      <c r="B248" s="15" t="s">
        <v>214</v>
      </c>
      <c r="C248" s="15" t="s">
        <v>306</v>
      </c>
      <c r="D248" s="15" t="s">
        <v>906</v>
      </c>
      <c r="E248" s="67">
        <v>1945</v>
      </c>
      <c r="F248" s="67">
        <v>0</v>
      </c>
      <c r="G248" s="67">
        <v>3</v>
      </c>
      <c r="H248" s="81">
        <v>970</v>
      </c>
      <c r="I248" s="81">
        <v>609</v>
      </c>
      <c r="J248" s="81">
        <v>548.1</v>
      </c>
      <c r="K248" s="135">
        <v>29</v>
      </c>
      <c r="L248" s="127">
        <v>439867.97</v>
      </c>
      <c r="M248" s="127">
        <v>219933.99</v>
      </c>
      <c r="N248" s="127">
        <v>186943.88</v>
      </c>
      <c r="O248" s="127">
        <v>32990.1</v>
      </c>
      <c r="P248" s="125">
        <f t="shared" si="65"/>
        <v>722.27909688013131</v>
      </c>
      <c r="Q248" s="126">
        <f t="shared" si="66"/>
        <v>9807</v>
      </c>
      <c r="R248" s="118">
        <f t="shared" si="67"/>
        <v>0</v>
      </c>
      <c r="S248" s="118">
        <f t="shared" si="68"/>
        <v>0</v>
      </c>
      <c r="T248" s="118">
        <f t="shared" si="69"/>
        <v>9807</v>
      </c>
      <c r="U248" s="118">
        <f t="shared" si="70"/>
        <v>0</v>
      </c>
      <c r="V248" s="118">
        <f t="shared" si="71"/>
        <v>0</v>
      </c>
    </row>
    <row r="249" spans="1:22" s="45" customFormat="1" outlineLevel="1" x14ac:dyDescent="0.3">
      <c r="A249" s="62">
        <f t="shared" si="72"/>
        <v>234</v>
      </c>
      <c r="B249" s="15" t="s">
        <v>214</v>
      </c>
      <c r="C249" s="15" t="s">
        <v>306</v>
      </c>
      <c r="D249" s="15" t="s">
        <v>907</v>
      </c>
      <c r="E249" s="67">
        <v>1945</v>
      </c>
      <c r="F249" s="67">
        <v>0</v>
      </c>
      <c r="G249" s="67">
        <v>4</v>
      </c>
      <c r="H249" s="81">
        <v>1059.3</v>
      </c>
      <c r="I249" s="81">
        <v>800</v>
      </c>
      <c r="J249" s="81">
        <v>443.25</v>
      </c>
      <c r="K249" s="135">
        <v>30</v>
      </c>
      <c r="L249" s="127">
        <v>1184032</v>
      </c>
      <c r="M249" s="127">
        <v>592016</v>
      </c>
      <c r="N249" s="127">
        <v>532814.4</v>
      </c>
      <c r="O249" s="127">
        <v>59201.599999999999</v>
      </c>
      <c r="P249" s="125">
        <f t="shared" si="65"/>
        <v>1480.04</v>
      </c>
      <c r="Q249" s="126">
        <f t="shared" si="66"/>
        <v>9807</v>
      </c>
      <c r="R249" s="118">
        <f t="shared" si="67"/>
        <v>0</v>
      </c>
      <c r="S249" s="118">
        <f t="shared" si="68"/>
        <v>0</v>
      </c>
      <c r="T249" s="118">
        <f t="shared" si="69"/>
        <v>9807</v>
      </c>
      <c r="U249" s="118">
        <f t="shared" si="70"/>
        <v>0</v>
      </c>
      <c r="V249" s="118">
        <f t="shared" si="71"/>
        <v>0</v>
      </c>
    </row>
    <row r="250" spans="1:22" s="45" customFormat="1" outlineLevel="1" x14ac:dyDescent="0.3">
      <c r="A250" s="62">
        <f t="shared" si="72"/>
        <v>235</v>
      </c>
      <c r="B250" s="15" t="s">
        <v>214</v>
      </c>
      <c r="C250" s="15" t="s">
        <v>306</v>
      </c>
      <c r="D250" s="15" t="s">
        <v>772</v>
      </c>
      <c r="E250" s="67">
        <v>1945</v>
      </c>
      <c r="F250" s="67">
        <v>0</v>
      </c>
      <c r="G250" s="67">
        <v>1</v>
      </c>
      <c r="H250" s="81">
        <v>84.9</v>
      </c>
      <c r="I250" s="81">
        <v>84.9</v>
      </c>
      <c r="J250" s="81">
        <v>84.9</v>
      </c>
      <c r="K250" s="135">
        <v>4</v>
      </c>
      <c r="L250" s="127">
        <v>1697974</v>
      </c>
      <c r="M250" s="127">
        <v>848987</v>
      </c>
      <c r="N250" s="127">
        <v>848987</v>
      </c>
      <c r="O250" s="127">
        <v>0</v>
      </c>
      <c r="P250" s="125">
        <f t="shared" si="65"/>
        <v>19999.693757361601</v>
      </c>
      <c r="Q250" s="126">
        <f t="shared" si="66"/>
        <v>18174</v>
      </c>
      <c r="R250" s="118">
        <f t="shared" si="67"/>
        <v>18174</v>
      </c>
      <c r="S250" s="118">
        <f t="shared" si="68"/>
        <v>0</v>
      </c>
      <c r="T250" s="118">
        <f t="shared" si="69"/>
        <v>0</v>
      </c>
      <c r="U250" s="118">
        <f t="shared" si="70"/>
        <v>0</v>
      </c>
      <c r="V250" s="118">
        <f t="shared" si="71"/>
        <v>0</v>
      </c>
    </row>
    <row r="251" spans="1:22" s="45" customFormat="1" outlineLevel="1" x14ac:dyDescent="0.3">
      <c r="A251" s="62">
        <f t="shared" si="72"/>
        <v>236</v>
      </c>
      <c r="B251" s="15" t="s">
        <v>214</v>
      </c>
      <c r="C251" s="15" t="s">
        <v>306</v>
      </c>
      <c r="D251" s="15" t="s">
        <v>663</v>
      </c>
      <c r="E251" s="67">
        <v>1966</v>
      </c>
      <c r="F251" s="67">
        <v>0</v>
      </c>
      <c r="G251" s="67">
        <v>5</v>
      </c>
      <c r="H251" s="81">
        <v>6708.4</v>
      </c>
      <c r="I251" s="81">
        <v>5108.3</v>
      </c>
      <c r="J251" s="81">
        <v>2916.8</v>
      </c>
      <c r="K251" s="135">
        <v>300</v>
      </c>
      <c r="L251" s="127">
        <v>2413861.34</v>
      </c>
      <c r="M251" s="127">
        <v>1206930.67</v>
      </c>
      <c r="N251" s="127">
        <v>1011407.9</v>
      </c>
      <c r="O251" s="127">
        <v>195522.77</v>
      </c>
      <c r="P251" s="125">
        <f t="shared" si="65"/>
        <v>472.53711410841174</v>
      </c>
      <c r="Q251" s="126">
        <f t="shared" si="66"/>
        <v>9807</v>
      </c>
      <c r="R251" s="118">
        <f t="shared" si="67"/>
        <v>0</v>
      </c>
      <c r="S251" s="118">
        <f t="shared" si="68"/>
        <v>0</v>
      </c>
      <c r="T251" s="118">
        <f t="shared" si="69"/>
        <v>9807</v>
      </c>
      <c r="U251" s="118">
        <f t="shared" si="70"/>
        <v>0</v>
      </c>
      <c r="V251" s="118">
        <f t="shared" si="71"/>
        <v>0</v>
      </c>
    </row>
    <row r="252" spans="1:22" s="45" customFormat="1" outlineLevel="1" x14ac:dyDescent="0.3">
      <c r="A252" s="62">
        <f t="shared" si="72"/>
        <v>237</v>
      </c>
      <c r="B252" s="15" t="s">
        <v>214</v>
      </c>
      <c r="C252" s="15" t="s">
        <v>306</v>
      </c>
      <c r="D252" s="15" t="s">
        <v>792</v>
      </c>
      <c r="E252" s="67">
        <v>1945</v>
      </c>
      <c r="F252" s="67">
        <v>0</v>
      </c>
      <c r="G252" s="67">
        <v>3</v>
      </c>
      <c r="H252" s="81">
        <v>766.9</v>
      </c>
      <c r="I252" s="81">
        <v>766.9</v>
      </c>
      <c r="J252" s="81">
        <v>766.9</v>
      </c>
      <c r="K252" s="135">
        <v>25</v>
      </c>
      <c r="L252" s="127">
        <v>1711374</v>
      </c>
      <c r="M252" s="127">
        <v>855687</v>
      </c>
      <c r="N252" s="127">
        <v>855687</v>
      </c>
      <c r="O252" s="127">
        <v>0</v>
      </c>
      <c r="P252" s="125">
        <f t="shared" si="65"/>
        <v>2231.5477898031036</v>
      </c>
      <c r="Q252" s="126">
        <f t="shared" si="66"/>
        <v>9807</v>
      </c>
      <c r="R252" s="118">
        <f t="shared" si="67"/>
        <v>0</v>
      </c>
      <c r="S252" s="118">
        <f t="shared" si="68"/>
        <v>0</v>
      </c>
      <c r="T252" s="118">
        <f t="shared" si="69"/>
        <v>9807</v>
      </c>
      <c r="U252" s="118">
        <f t="shared" si="70"/>
        <v>0</v>
      </c>
      <c r="V252" s="118">
        <f t="shared" si="71"/>
        <v>0</v>
      </c>
    </row>
    <row r="253" spans="1:22" s="45" customFormat="1" ht="27.6" outlineLevel="1" x14ac:dyDescent="0.3">
      <c r="A253" s="62">
        <f t="shared" si="72"/>
        <v>238</v>
      </c>
      <c r="B253" s="15" t="s">
        <v>214</v>
      </c>
      <c r="C253" s="15" t="s">
        <v>306</v>
      </c>
      <c r="D253" s="15" t="s">
        <v>908</v>
      </c>
      <c r="E253" s="67">
        <v>1945</v>
      </c>
      <c r="F253" s="67">
        <v>0</v>
      </c>
      <c r="G253" s="67">
        <v>4</v>
      </c>
      <c r="H253" s="81">
        <v>1891.6</v>
      </c>
      <c r="I253" s="81">
        <v>1512.8</v>
      </c>
      <c r="J253" s="81">
        <v>729</v>
      </c>
      <c r="K253" s="135">
        <v>28</v>
      </c>
      <c r="L253" s="127">
        <v>2579690</v>
      </c>
      <c r="M253" s="127">
        <v>1289845</v>
      </c>
      <c r="N253" s="127">
        <v>1031876</v>
      </c>
      <c r="O253" s="127">
        <v>257969</v>
      </c>
      <c r="P253" s="125">
        <f t="shared" si="65"/>
        <v>1705.241935483871</v>
      </c>
      <c r="Q253" s="126">
        <f t="shared" si="66"/>
        <v>9807</v>
      </c>
      <c r="R253" s="118">
        <f t="shared" si="67"/>
        <v>0</v>
      </c>
      <c r="S253" s="118">
        <f t="shared" si="68"/>
        <v>0</v>
      </c>
      <c r="T253" s="118">
        <f t="shared" si="69"/>
        <v>9807</v>
      </c>
      <c r="U253" s="118">
        <f t="shared" si="70"/>
        <v>0</v>
      </c>
      <c r="V253" s="118">
        <f t="shared" si="71"/>
        <v>0</v>
      </c>
    </row>
    <row r="254" spans="1:22" s="45" customFormat="1" outlineLevel="1" x14ac:dyDescent="0.3">
      <c r="A254" s="62">
        <f t="shared" si="72"/>
        <v>239</v>
      </c>
      <c r="B254" s="15" t="s">
        <v>214</v>
      </c>
      <c r="C254" s="15" t="s">
        <v>306</v>
      </c>
      <c r="D254" s="15" t="s">
        <v>782</v>
      </c>
      <c r="E254" s="67">
        <v>1945</v>
      </c>
      <c r="F254" s="67">
        <v>0</v>
      </c>
      <c r="G254" s="67">
        <v>2</v>
      </c>
      <c r="H254" s="81">
        <v>313.7</v>
      </c>
      <c r="I254" s="81">
        <v>313.7</v>
      </c>
      <c r="J254" s="81">
        <v>313.7</v>
      </c>
      <c r="K254" s="135">
        <v>12</v>
      </c>
      <c r="L254" s="127">
        <v>970000</v>
      </c>
      <c r="M254" s="127">
        <v>485000</v>
      </c>
      <c r="N254" s="127">
        <v>485000</v>
      </c>
      <c r="O254" s="127">
        <v>0</v>
      </c>
      <c r="P254" s="125">
        <f t="shared" si="65"/>
        <v>3092.1262352566146</v>
      </c>
      <c r="Q254" s="126">
        <f t="shared" si="66"/>
        <v>16737</v>
      </c>
      <c r="R254" s="118">
        <f t="shared" si="67"/>
        <v>0</v>
      </c>
      <c r="S254" s="118">
        <f t="shared" si="68"/>
        <v>16737</v>
      </c>
      <c r="T254" s="118">
        <f t="shared" si="69"/>
        <v>0</v>
      </c>
      <c r="U254" s="118">
        <f t="shared" si="70"/>
        <v>0</v>
      </c>
      <c r="V254" s="118">
        <f t="shared" si="71"/>
        <v>0</v>
      </c>
    </row>
    <row r="255" spans="1:22" s="45" customFormat="1" outlineLevel="1" x14ac:dyDescent="0.3">
      <c r="A255" s="62">
        <f t="shared" si="72"/>
        <v>240</v>
      </c>
      <c r="B255" s="15" t="s">
        <v>214</v>
      </c>
      <c r="C255" s="15" t="s">
        <v>306</v>
      </c>
      <c r="D255" s="15" t="s">
        <v>909</v>
      </c>
      <c r="E255" s="67">
        <v>1945</v>
      </c>
      <c r="F255" s="67">
        <v>0</v>
      </c>
      <c r="G255" s="67">
        <v>2</v>
      </c>
      <c r="H255" s="81">
        <v>489</v>
      </c>
      <c r="I255" s="81">
        <v>313.8</v>
      </c>
      <c r="J255" s="81">
        <v>206</v>
      </c>
      <c r="K255" s="135">
        <v>12</v>
      </c>
      <c r="L255" s="127">
        <v>594843</v>
      </c>
      <c r="M255" s="127">
        <v>297421.5</v>
      </c>
      <c r="N255" s="127">
        <v>255782.49</v>
      </c>
      <c r="O255" s="127">
        <v>41639.01</v>
      </c>
      <c r="P255" s="125">
        <f t="shared" si="65"/>
        <v>1895.6118546845123</v>
      </c>
      <c r="Q255" s="126">
        <f t="shared" si="66"/>
        <v>16737</v>
      </c>
      <c r="R255" s="118">
        <f t="shared" si="67"/>
        <v>0</v>
      </c>
      <c r="S255" s="118">
        <f t="shared" si="68"/>
        <v>16737</v>
      </c>
      <c r="T255" s="118">
        <f t="shared" si="69"/>
        <v>0</v>
      </c>
      <c r="U255" s="118">
        <f t="shared" si="70"/>
        <v>0</v>
      </c>
      <c r="V255" s="118">
        <f t="shared" si="71"/>
        <v>0</v>
      </c>
    </row>
    <row r="256" spans="1:22" s="48" customFormat="1" outlineLevel="1" x14ac:dyDescent="0.25">
      <c r="A256" s="62">
        <f t="shared" si="72"/>
        <v>241</v>
      </c>
      <c r="B256" s="15" t="s">
        <v>214</v>
      </c>
      <c r="C256" s="15" t="s">
        <v>306</v>
      </c>
      <c r="D256" s="15" t="s">
        <v>910</v>
      </c>
      <c r="E256" s="67">
        <v>1945</v>
      </c>
      <c r="F256" s="67">
        <v>0</v>
      </c>
      <c r="G256" s="67">
        <v>3</v>
      </c>
      <c r="H256" s="81">
        <v>2259.1999999999998</v>
      </c>
      <c r="I256" s="81">
        <v>1653.4</v>
      </c>
      <c r="J256" s="81">
        <v>956.07</v>
      </c>
      <c r="K256" s="135">
        <v>35</v>
      </c>
      <c r="L256" s="127">
        <v>4389772</v>
      </c>
      <c r="M256" s="127">
        <v>2194886</v>
      </c>
      <c r="N256" s="127">
        <v>1975397.4</v>
      </c>
      <c r="O256" s="127">
        <v>219488.6</v>
      </c>
      <c r="P256" s="125">
        <f t="shared" si="65"/>
        <v>2654.9969759283899</v>
      </c>
      <c r="Q256" s="126">
        <f t="shared" si="66"/>
        <v>9807</v>
      </c>
      <c r="R256" s="118">
        <f t="shared" si="67"/>
        <v>0</v>
      </c>
      <c r="S256" s="118">
        <f t="shared" si="68"/>
        <v>0</v>
      </c>
      <c r="T256" s="118">
        <f t="shared" si="69"/>
        <v>9807</v>
      </c>
      <c r="U256" s="118">
        <f t="shared" si="70"/>
        <v>0</v>
      </c>
      <c r="V256" s="118">
        <f t="shared" si="71"/>
        <v>0</v>
      </c>
    </row>
    <row r="257" spans="1:22" s="45" customFormat="1" outlineLevel="1" x14ac:dyDescent="0.3">
      <c r="A257" s="62">
        <f t="shared" si="72"/>
        <v>242</v>
      </c>
      <c r="B257" s="15" t="s">
        <v>214</v>
      </c>
      <c r="C257" s="15" t="s">
        <v>306</v>
      </c>
      <c r="D257" s="15" t="s">
        <v>911</v>
      </c>
      <c r="E257" s="67">
        <v>1945</v>
      </c>
      <c r="F257" s="67">
        <v>0</v>
      </c>
      <c r="G257" s="67">
        <v>3</v>
      </c>
      <c r="H257" s="81">
        <v>1997.7</v>
      </c>
      <c r="I257" s="81">
        <v>1480.8</v>
      </c>
      <c r="J257" s="81">
        <v>852.1</v>
      </c>
      <c r="K257" s="135">
        <v>35</v>
      </c>
      <c r="L257" s="127">
        <v>3532132</v>
      </c>
      <c r="M257" s="127">
        <v>1766066</v>
      </c>
      <c r="N257" s="127">
        <v>1589459.4</v>
      </c>
      <c r="O257" s="127">
        <v>176606.6</v>
      </c>
      <c r="P257" s="125">
        <f t="shared" si="65"/>
        <v>2385.286331712588</v>
      </c>
      <c r="Q257" s="126">
        <f t="shared" si="66"/>
        <v>9807</v>
      </c>
      <c r="R257" s="118">
        <f t="shared" si="67"/>
        <v>0</v>
      </c>
      <c r="S257" s="118">
        <f t="shared" si="68"/>
        <v>0</v>
      </c>
      <c r="T257" s="118">
        <f t="shared" si="69"/>
        <v>9807</v>
      </c>
      <c r="U257" s="118">
        <f t="shared" si="70"/>
        <v>0</v>
      </c>
      <c r="V257" s="118">
        <f t="shared" si="71"/>
        <v>0</v>
      </c>
    </row>
    <row r="258" spans="1:22" s="45" customFormat="1" outlineLevel="1" x14ac:dyDescent="0.3">
      <c r="A258" s="62">
        <f t="shared" si="72"/>
        <v>243</v>
      </c>
      <c r="B258" s="15" t="s">
        <v>214</v>
      </c>
      <c r="C258" s="15" t="s">
        <v>306</v>
      </c>
      <c r="D258" s="15" t="s">
        <v>778</v>
      </c>
      <c r="E258" s="62">
        <v>1964</v>
      </c>
      <c r="F258" s="62">
        <v>0</v>
      </c>
      <c r="G258" s="63">
        <v>5</v>
      </c>
      <c r="H258" s="53">
        <v>2670.5</v>
      </c>
      <c r="I258" s="53">
        <v>2600.1</v>
      </c>
      <c r="J258" s="53">
        <v>2478.3000000000002</v>
      </c>
      <c r="K258" s="75">
        <v>121</v>
      </c>
      <c r="L258" s="127">
        <v>1307437</v>
      </c>
      <c r="M258" s="127">
        <v>653718.5</v>
      </c>
      <c r="N258" s="127">
        <v>588346.65</v>
      </c>
      <c r="O258" s="127">
        <v>65371.850000000006</v>
      </c>
      <c r="P258" s="125">
        <f t="shared" si="65"/>
        <v>502.84104457520868</v>
      </c>
      <c r="Q258" s="126">
        <f t="shared" si="66"/>
        <v>9807</v>
      </c>
      <c r="R258" s="118">
        <f t="shared" si="67"/>
        <v>0</v>
      </c>
      <c r="S258" s="118">
        <f t="shared" si="68"/>
        <v>0</v>
      </c>
      <c r="T258" s="118">
        <f t="shared" si="69"/>
        <v>9807</v>
      </c>
      <c r="U258" s="118">
        <f t="shared" si="70"/>
        <v>0</v>
      </c>
      <c r="V258" s="118">
        <f t="shared" si="71"/>
        <v>0</v>
      </c>
    </row>
    <row r="259" spans="1:22" s="45" customFormat="1" outlineLevel="1" x14ac:dyDescent="0.3">
      <c r="A259" s="62">
        <f t="shared" si="72"/>
        <v>244</v>
      </c>
      <c r="B259" s="15" t="s">
        <v>214</v>
      </c>
      <c r="C259" s="15" t="s">
        <v>306</v>
      </c>
      <c r="D259" s="15" t="s">
        <v>912</v>
      </c>
      <c r="E259" s="67">
        <v>1964</v>
      </c>
      <c r="F259" s="67">
        <v>0</v>
      </c>
      <c r="G259" s="67">
        <v>5</v>
      </c>
      <c r="H259" s="81">
        <v>3381.3</v>
      </c>
      <c r="I259" s="81">
        <v>2669.9</v>
      </c>
      <c r="J259" s="81">
        <v>1539.45</v>
      </c>
      <c r="K259" s="135">
        <v>150</v>
      </c>
      <c r="L259" s="127">
        <v>477450</v>
      </c>
      <c r="M259" s="127">
        <v>238725</v>
      </c>
      <c r="N259" s="127">
        <v>214852.5</v>
      </c>
      <c r="O259" s="127">
        <v>23872.5</v>
      </c>
      <c r="P259" s="125">
        <f t="shared" si="65"/>
        <v>178.82692235664257</v>
      </c>
      <c r="Q259" s="126">
        <f t="shared" si="66"/>
        <v>9807</v>
      </c>
      <c r="R259" s="118">
        <f t="shared" si="67"/>
        <v>0</v>
      </c>
      <c r="S259" s="118">
        <f t="shared" si="68"/>
        <v>0</v>
      </c>
      <c r="T259" s="118">
        <f t="shared" si="69"/>
        <v>9807</v>
      </c>
      <c r="U259" s="118">
        <f t="shared" si="70"/>
        <v>0</v>
      </c>
      <c r="V259" s="118">
        <f t="shared" si="71"/>
        <v>0</v>
      </c>
    </row>
    <row r="260" spans="1:22" s="45" customFormat="1" outlineLevel="1" x14ac:dyDescent="0.3">
      <c r="A260" s="62">
        <f t="shared" si="72"/>
        <v>245</v>
      </c>
      <c r="B260" s="15" t="s">
        <v>214</v>
      </c>
      <c r="C260" s="15" t="s">
        <v>306</v>
      </c>
      <c r="D260" s="15" t="s">
        <v>913</v>
      </c>
      <c r="E260" s="67">
        <v>1945</v>
      </c>
      <c r="F260" s="67">
        <v>0</v>
      </c>
      <c r="G260" s="67">
        <v>2</v>
      </c>
      <c r="H260" s="81">
        <v>628</v>
      </c>
      <c r="I260" s="81">
        <v>412.2</v>
      </c>
      <c r="J260" s="81">
        <v>271</v>
      </c>
      <c r="K260" s="135">
        <v>15</v>
      </c>
      <c r="L260" s="127">
        <v>496230</v>
      </c>
      <c r="M260" s="127">
        <v>248115</v>
      </c>
      <c r="N260" s="127">
        <v>223303.5</v>
      </c>
      <c r="O260" s="127">
        <v>24811.5</v>
      </c>
      <c r="P260" s="125">
        <f t="shared" si="65"/>
        <v>1203.8573508005823</v>
      </c>
      <c r="Q260" s="126">
        <f t="shared" si="66"/>
        <v>16737</v>
      </c>
      <c r="R260" s="118">
        <f t="shared" si="67"/>
        <v>0</v>
      </c>
      <c r="S260" s="118">
        <f t="shared" si="68"/>
        <v>16737</v>
      </c>
      <c r="T260" s="118">
        <f t="shared" si="69"/>
        <v>0</v>
      </c>
      <c r="U260" s="118">
        <f t="shared" si="70"/>
        <v>0</v>
      </c>
      <c r="V260" s="118">
        <f t="shared" si="71"/>
        <v>0</v>
      </c>
    </row>
    <row r="261" spans="1:22" s="45" customFormat="1" outlineLevel="1" x14ac:dyDescent="0.3">
      <c r="A261" s="62">
        <f t="shared" si="72"/>
        <v>246</v>
      </c>
      <c r="B261" s="15" t="s">
        <v>214</v>
      </c>
      <c r="C261" s="15" t="s">
        <v>306</v>
      </c>
      <c r="D261" s="15" t="s">
        <v>914</v>
      </c>
      <c r="E261" s="67">
        <v>1945</v>
      </c>
      <c r="F261" s="67">
        <v>0</v>
      </c>
      <c r="G261" s="67">
        <v>2</v>
      </c>
      <c r="H261" s="81">
        <v>1103</v>
      </c>
      <c r="I261" s="81">
        <v>741.5</v>
      </c>
      <c r="J261" s="81">
        <v>518.29999999999995</v>
      </c>
      <c r="K261" s="135">
        <v>30</v>
      </c>
      <c r="L261" s="127">
        <v>1175322</v>
      </c>
      <c r="M261" s="127">
        <v>587661</v>
      </c>
      <c r="N261" s="127">
        <v>528894.9</v>
      </c>
      <c r="O261" s="127">
        <v>58766.1</v>
      </c>
      <c r="P261" s="125">
        <f t="shared" si="65"/>
        <v>1585.0600134861766</v>
      </c>
      <c r="Q261" s="126">
        <f t="shared" si="66"/>
        <v>16737</v>
      </c>
      <c r="R261" s="118">
        <f t="shared" si="67"/>
        <v>0</v>
      </c>
      <c r="S261" s="118">
        <f t="shared" si="68"/>
        <v>16737</v>
      </c>
      <c r="T261" s="118">
        <f t="shared" si="69"/>
        <v>0</v>
      </c>
      <c r="U261" s="118">
        <f t="shared" si="70"/>
        <v>0</v>
      </c>
      <c r="V261" s="118">
        <f t="shared" si="71"/>
        <v>0</v>
      </c>
    </row>
    <row r="262" spans="1:22" s="45" customFormat="1" outlineLevel="1" x14ac:dyDescent="0.3">
      <c r="A262" s="62">
        <f t="shared" si="72"/>
        <v>247</v>
      </c>
      <c r="B262" s="15" t="s">
        <v>214</v>
      </c>
      <c r="C262" s="15" t="s">
        <v>306</v>
      </c>
      <c r="D262" s="15" t="s">
        <v>915</v>
      </c>
      <c r="E262" s="67">
        <v>1959</v>
      </c>
      <c r="F262" s="67">
        <v>0</v>
      </c>
      <c r="G262" s="67">
        <v>2</v>
      </c>
      <c r="H262" s="81">
        <v>593.5</v>
      </c>
      <c r="I262" s="81">
        <v>377.9</v>
      </c>
      <c r="J262" s="81">
        <v>241.2</v>
      </c>
      <c r="K262" s="135">
        <v>20</v>
      </c>
      <c r="L262" s="127">
        <v>983743</v>
      </c>
      <c r="M262" s="127">
        <v>491871.5</v>
      </c>
      <c r="N262" s="127">
        <v>423009.49</v>
      </c>
      <c r="O262" s="127">
        <v>68862.009999999995</v>
      </c>
      <c r="P262" s="125">
        <f t="shared" si="65"/>
        <v>2603.1833818470495</v>
      </c>
      <c r="Q262" s="126">
        <f t="shared" si="66"/>
        <v>16737</v>
      </c>
      <c r="R262" s="118">
        <f t="shared" si="67"/>
        <v>0</v>
      </c>
      <c r="S262" s="118">
        <f t="shared" si="68"/>
        <v>16737</v>
      </c>
      <c r="T262" s="118">
        <f t="shared" si="69"/>
        <v>0</v>
      </c>
      <c r="U262" s="118">
        <f t="shared" si="70"/>
        <v>0</v>
      </c>
      <c r="V262" s="118">
        <f t="shared" si="71"/>
        <v>0</v>
      </c>
    </row>
    <row r="263" spans="1:22" s="45" customFormat="1" outlineLevel="1" x14ac:dyDescent="0.3">
      <c r="A263" s="62">
        <f t="shared" si="72"/>
        <v>248</v>
      </c>
      <c r="B263" s="15" t="s">
        <v>214</v>
      </c>
      <c r="C263" s="15" t="s">
        <v>306</v>
      </c>
      <c r="D263" s="15" t="s">
        <v>916</v>
      </c>
      <c r="E263" s="67">
        <v>1985</v>
      </c>
      <c r="F263" s="67">
        <v>0</v>
      </c>
      <c r="G263" s="67">
        <v>3</v>
      </c>
      <c r="H263" s="81">
        <v>917.8</v>
      </c>
      <c r="I263" s="81">
        <v>616.6</v>
      </c>
      <c r="J263" s="81">
        <v>325.60000000000002</v>
      </c>
      <c r="K263" s="135">
        <v>30</v>
      </c>
      <c r="L263" s="127">
        <v>684780</v>
      </c>
      <c r="M263" s="127">
        <v>342390</v>
      </c>
      <c r="N263" s="127">
        <v>273227.21999999997</v>
      </c>
      <c r="O263" s="127">
        <v>69162.78</v>
      </c>
      <c r="P263" s="125">
        <f t="shared" si="65"/>
        <v>1110.5741161206618</v>
      </c>
      <c r="Q263" s="126">
        <f t="shared" si="66"/>
        <v>9807</v>
      </c>
      <c r="R263" s="118">
        <f t="shared" si="67"/>
        <v>0</v>
      </c>
      <c r="S263" s="118">
        <f t="shared" si="68"/>
        <v>0</v>
      </c>
      <c r="T263" s="118">
        <f t="shared" si="69"/>
        <v>9807</v>
      </c>
      <c r="U263" s="118">
        <f t="shared" si="70"/>
        <v>0</v>
      </c>
      <c r="V263" s="118">
        <f t="shared" si="71"/>
        <v>0</v>
      </c>
    </row>
    <row r="264" spans="1:22" s="45" customFormat="1" outlineLevel="1" x14ac:dyDescent="0.3">
      <c r="A264" s="62">
        <f t="shared" si="72"/>
        <v>249</v>
      </c>
      <c r="B264" s="15" t="s">
        <v>214</v>
      </c>
      <c r="C264" s="15" t="s">
        <v>306</v>
      </c>
      <c r="D264" s="15" t="s">
        <v>917</v>
      </c>
      <c r="E264" s="67">
        <v>1945</v>
      </c>
      <c r="F264" s="67">
        <v>0</v>
      </c>
      <c r="G264" s="67">
        <v>2</v>
      </c>
      <c r="H264" s="81">
        <v>359</v>
      </c>
      <c r="I264" s="81">
        <v>250.5</v>
      </c>
      <c r="J264" s="81">
        <v>162.1</v>
      </c>
      <c r="K264" s="135">
        <v>15</v>
      </c>
      <c r="L264" s="127">
        <v>684830</v>
      </c>
      <c r="M264" s="127">
        <v>342415</v>
      </c>
      <c r="N264" s="127">
        <v>273932</v>
      </c>
      <c r="O264" s="127">
        <v>68483</v>
      </c>
      <c r="P264" s="125">
        <f t="shared" si="65"/>
        <v>2733.8522954091818</v>
      </c>
      <c r="Q264" s="126">
        <f t="shared" si="66"/>
        <v>16737</v>
      </c>
      <c r="R264" s="118">
        <f t="shared" si="67"/>
        <v>0</v>
      </c>
      <c r="S264" s="118">
        <f t="shared" si="68"/>
        <v>16737</v>
      </c>
      <c r="T264" s="118">
        <f t="shared" si="69"/>
        <v>0</v>
      </c>
      <c r="U264" s="118">
        <f t="shared" si="70"/>
        <v>0</v>
      </c>
      <c r="V264" s="118">
        <f t="shared" si="71"/>
        <v>0</v>
      </c>
    </row>
    <row r="265" spans="1:22" s="45" customFormat="1" outlineLevel="1" x14ac:dyDescent="0.3">
      <c r="A265" s="62">
        <f t="shared" si="72"/>
        <v>250</v>
      </c>
      <c r="B265" s="15" t="s">
        <v>214</v>
      </c>
      <c r="C265" s="15" t="s">
        <v>306</v>
      </c>
      <c r="D265" s="15" t="s">
        <v>918</v>
      </c>
      <c r="E265" s="67">
        <v>1945</v>
      </c>
      <c r="F265" s="67">
        <v>0</v>
      </c>
      <c r="G265" s="67">
        <v>3</v>
      </c>
      <c r="H265" s="81">
        <v>648.5</v>
      </c>
      <c r="I265" s="81">
        <v>648.5</v>
      </c>
      <c r="J265" s="81">
        <v>518.9</v>
      </c>
      <c r="K265" s="135">
        <v>37</v>
      </c>
      <c r="L265" s="127">
        <v>3513235</v>
      </c>
      <c r="M265" s="127">
        <v>1756617.5</v>
      </c>
      <c r="N265" s="127">
        <v>1756617.5</v>
      </c>
      <c r="O265" s="127">
        <v>0</v>
      </c>
      <c r="P265" s="125">
        <f t="shared" si="65"/>
        <v>5417.4787972243639</v>
      </c>
      <c r="Q265" s="126">
        <f t="shared" si="66"/>
        <v>9807</v>
      </c>
      <c r="R265" s="118">
        <f t="shared" si="67"/>
        <v>0</v>
      </c>
      <c r="S265" s="118">
        <f t="shared" si="68"/>
        <v>0</v>
      </c>
      <c r="T265" s="118">
        <f t="shared" si="69"/>
        <v>9807</v>
      </c>
      <c r="U265" s="118">
        <f t="shared" si="70"/>
        <v>0</v>
      </c>
      <c r="V265" s="118">
        <f t="shared" si="71"/>
        <v>0</v>
      </c>
    </row>
    <row r="266" spans="1:22" s="45" customFormat="1" outlineLevel="1" x14ac:dyDescent="0.3">
      <c r="A266" s="62">
        <f t="shared" si="72"/>
        <v>251</v>
      </c>
      <c r="B266" s="15" t="s">
        <v>214</v>
      </c>
      <c r="C266" s="15" t="s">
        <v>306</v>
      </c>
      <c r="D266" s="15" t="s">
        <v>919</v>
      </c>
      <c r="E266" s="67">
        <v>1945</v>
      </c>
      <c r="F266" s="67">
        <v>0</v>
      </c>
      <c r="G266" s="67">
        <v>2</v>
      </c>
      <c r="H266" s="81">
        <v>717.5</v>
      </c>
      <c r="I266" s="81">
        <v>498.8</v>
      </c>
      <c r="J266" s="81">
        <v>299.3</v>
      </c>
      <c r="K266" s="135">
        <v>13</v>
      </c>
      <c r="L266" s="127">
        <v>978609</v>
      </c>
      <c r="M266" s="127">
        <v>489304.5</v>
      </c>
      <c r="N266" s="127">
        <v>440374.05</v>
      </c>
      <c r="O266" s="127">
        <v>48930.45</v>
      </c>
      <c r="P266" s="125">
        <f t="shared" si="65"/>
        <v>1961.9266238973537</v>
      </c>
      <c r="Q266" s="126">
        <f t="shared" si="66"/>
        <v>16737</v>
      </c>
      <c r="R266" s="118">
        <f t="shared" si="67"/>
        <v>0</v>
      </c>
      <c r="S266" s="118">
        <f t="shared" si="68"/>
        <v>16737</v>
      </c>
      <c r="T266" s="118">
        <f t="shared" si="69"/>
        <v>0</v>
      </c>
      <c r="U266" s="118">
        <f t="shared" si="70"/>
        <v>0</v>
      </c>
      <c r="V266" s="118">
        <f t="shared" si="71"/>
        <v>0</v>
      </c>
    </row>
    <row r="267" spans="1:22" s="45" customFormat="1" outlineLevel="1" x14ac:dyDescent="0.3">
      <c r="A267" s="62">
        <f t="shared" si="72"/>
        <v>252</v>
      </c>
      <c r="B267" s="15" t="s">
        <v>214</v>
      </c>
      <c r="C267" s="15" t="s">
        <v>306</v>
      </c>
      <c r="D267" s="15" t="s">
        <v>920</v>
      </c>
      <c r="E267" s="67">
        <v>1945</v>
      </c>
      <c r="F267" s="67">
        <v>0</v>
      </c>
      <c r="G267" s="67">
        <v>5</v>
      </c>
      <c r="H267" s="81">
        <v>5583.8</v>
      </c>
      <c r="I267" s="81">
        <v>4090.9</v>
      </c>
      <c r="J267" s="81">
        <v>2417.3000000000002</v>
      </c>
      <c r="K267" s="135">
        <v>163</v>
      </c>
      <c r="L267" s="127">
        <v>5594443</v>
      </c>
      <c r="M267" s="127">
        <v>2797221.5</v>
      </c>
      <c r="N267" s="127">
        <v>2517499.35</v>
      </c>
      <c r="O267" s="127">
        <v>279722.15000000002</v>
      </c>
      <c r="P267" s="125">
        <f t="shared" si="65"/>
        <v>1367.5335500745557</v>
      </c>
      <c r="Q267" s="126">
        <f t="shared" si="66"/>
        <v>9807</v>
      </c>
      <c r="R267" s="118">
        <f t="shared" si="67"/>
        <v>0</v>
      </c>
      <c r="S267" s="118">
        <f t="shared" si="68"/>
        <v>0</v>
      </c>
      <c r="T267" s="118">
        <f t="shared" si="69"/>
        <v>9807</v>
      </c>
      <c r="U267" s="118">
        <f t="shared" si="70"/>
        <v>0</v>
      </c>
      <c r="V267" s="118">
        <f t="shared" si="71"/>
        <v>0</v>
      </c>
    </row>
    <row r="268" spans="1:22" s="45" customFormat="1" outlineLevel="1" x14ac:dyDescent="0.3">
      <c r="A268" s="62">
        <f t="shared" si="72"/>
        <v>253</v>
      </c>
      <c r="B268" s="15" t="s">
        <v>214</v>
      </c>
      <c r="C268" s="15" t="s">
        <v>306</v>
      </c>
      <c r="D268" s="15" t="s">
        <v>761</v>
      </c>
      <c r="E268" s="67">
        <v>1955</v>
      </c>
      <c r="F268" s="67">
        <v>0</v>
      </c>
      <c r="G268" s="67">
        <v>3</v>
      </c>
      <c r="H268" s="81">
        <v>379.7</v>
      </c>
      <c r="I268" s="81">
        <v>379.7</v>
      </c>
      <c r="J268" s="81">
        <v>347.1</v>
      </c>
      <c r="K268" s="135">
        <v>15</v>
      </c>
      <c r="L268" s="127">
        <v>664098.94999999995</v>
      </c>
      <c r="M268" s="127">
        <v>332049.48</v>
      </c>
      <c r="N268" s="127">
        <v>332049.46999999997</v>
      </c>
      <c r="O268" s="127">
        <v>0</v>
      </c>
      <c r="P268" s="125">
        <f t="shared" si="65"/>
        <v>1749.0096128522516</v>
      </c>
      <c r="Q268" s="126">
        <f t="shared" si="66"/>
        <v>9807</v>
      </c>
      <c r="R268" s="118">
        <f t="shared" si="67"/>
        <v>0</v>
      </c>
      <c r="S268" s="118">
        <f t="shared" si="68"/>
        <v>0</v>
      </c>
      <c r="T268" s="118">
        <f t="shared" si="69"/>
        <v>9807</v>
      </c>
      <c r="U268" s="118">
        <f t="shared" si="70"/>
        <v>0</v>
      </c>
      <c r="V268" s="118">
        <f t="shared" si="71"/>
        <v>0</v>
      </c>
    </row>
    <row r="269" spans="1:22" s="45" customFormat="1" outlineLevel="1" x14ac:dyDescent="0.3">
      <c r="A269" s="62">
        <f t="shared" si="72"/>
        <v>254</v>
      </c>
      <c r="B269" s="15" t="s">
        <v>214</v>
      </c>
      <c r="C269" s="15" t="s">
        <v>306</v>
      </c>
      <c r="D269" s="15" t="s">
        <v>921</v>
      </c>
      <c r="E269" s="67">
        <v>1945</v>
      </c>
      <c r="F269" s="67">
        <v>0</v>
      </c>
      <c r="G269" s="67">
        <v>2</v>
      </c>
      <c r="H269" s="81">
        <v>473.3</v>
      </c>
      <c r="I269" s="81">
        <v>322.89999999999998</v>
      </c>
      <c r="J269" s="81">
        <v>172.5</v>
      </c>
      <c r="K269" s="135">
        <v>15</v>
      </c>
      <c r="L269" s="127">
        <v>494244.22</v>
      </c>
      <c r="M269" s="127">
        <v>247122.11</v>
      </c>
      <c r="N269" s="127">
        <v>222409.9</v>
      </c>
      <c r="O269" s="127">
        <v>24712.21</v>
      </c>
      <c r="P269" s="125">
        <f t="shared" si="65"/>
        <v>1530.641746670796</v>
      </c>
      <c r="Q269" s="126">
        <f t="shared" si="66"/>
        <v>16737</v>
      </c>
      <c r="R269" s="118">
        <f t="shared" si="67"/>
        <v>0</v>
      </c>
      <c r="S269" s="118">
        <f t="shared" si="68"/>
        <v>16737</v>
      </c>
      <c r="T269" s="118">
        <f t="shared" si="69"/>
        <v>0</v>
      </c>
      <c r="U269" s="118">
        <f t="shared" si="70"/>
        <v>0</v>
      </c>
      <c r="V269" s="118">
        <f t="shared" si="71"/>
        <v>0</v>
      </c>
    </row>
    <row r="270" spans="1:22" s="45" customFormat="1" outlineLevel="1" x14ac:dyDescent="0.3">
      <c r="A270" s="62">
        <f t="shared" si="72"/>
        <v>255</v>
      </c>
      <c r="B270" s="15" t="s">
        <v>214</v>
      </c>
      <c r="C270" s="15" t="s">
        <v>306</v>
      </c>
      <c r="D270" s="15" t="s">
        <v>756</v>
      </c>
      <c r="E270" s="67">
        <v>1945</v>
      </c>
      <c r="F270" s="67">
        <v>0</v>
      </c>
      <c r="G270" s="67">
        <v>2</v>
      </c>
      <c r="H270" s="81">
        <v>295.8</v>
      </c>
      <c r="I270" s="81">
        <v>292.89999999999998</v>
      </c>
      <c r="J270" s="81">
        <v>292.89999999999998</v>
      </c>
      <c r="K270" s="135">
        <v>15</v>
      </c>
      <c r="L270" s="127">
        <v>1731775.53</v>
      </c>
      <c r="M270" s="127">
        <v>865887.77</v>
      </c>
      <c r="N270" s="127">
        <v>865887.76</v>
      </c>
      <c r="O270" s="127">
        <v>0</v>
      </c>
      <c r="P270" s="125">
        <f t="shared" si="65"/>
        <v>5912.5146124957328</v>
      </c>
      <c r="Q270" s="126">
        <f t="shared" si="66"/>
        <v>16737</v>
      </c>
      <c r="R270" s="118">
        <f t="shared" si="67"/>
        <v>0</v>
      </c>
      <c r="S270" s="118">
        <f t="shared" si="68"/>
        <v>16737</v>
      </c>
      <c r="T270" s="118">
        <f t="shared" si="69"/>
        <v>0</v>
      </c>
      <c r="U270" s="118">
        <f t="shared" si="70"/>
        <v>0</v>
      </c>
      <c r="V270" s="118">
        <f t="shared" si="71"/>
        <v>0</v>
      </c>
    </row>
    <row r="271" spans="1:22" s="45" customFormat="1" outlineLevel="1" x14ac:dyDescent="0.3">
      <c r="A271" s="62">
        <f t="shared" si="72"/>
        <v>256</v>
      </c>
      <c r="B271" s="15" t="s">
        <v>214</v>
      </c>
      <c r="C271" s="15" t="s">
        <v>306</v>
      </c>
      <c r="D271" s="15" t="s">
        <v>922</v>
      </c>
      <c r="E271" s="67">
        <v>1983</v>
      </c>
      <c r="F271" s="67">
        <v>0</v>
      </c>
      <c r="G271" s="67">
        <v>9</v>
      </c>
      <c r="H271" s="81">
        <v>8495.7999999999993</v>
      </c>
      <c r="I271" s="81">
        <v>7468.8</v>
      </c>
      <c r="J271" s="81">
        <v>6721.9</v>
      </c>
      <c r="K271" s="135">
        <v>358</v>
      </c>
      <c r="L271" s="127">
        <v>1265441</v>
      </c>
      <c r="M271" s="127">
        <v>632720.5</v>
      </c>
      <c r="N271" s="127">
        <v>442904.35</v>
      </c>
      <c r="O271" s="127">
        <v>189816.15</v>
      </c>
      <c r="P271" s="125">
        <f t="shared" si="65"/>
        <v>169.43029670094259</v>
      </c>
      <c r="Q271" s="126">
        <f t="shared" si="66"/>
        <v>10112</v>
      </c>
      <c r="R271" s="118">
        <f t="shared" si="67"/>
        <v>0</v>
      </c>
      <c r="S271" s="118">
        <f t="shared" si="68"/>
        <v>0</v>
      </c>
      <c r="T271" s="118">
        <f t="shared" si="69"/>
        <v>0</v>
      </c>
      <c r="U271" s="118">
        <f t="shared" si="70"/>
        <v>10112</v>
      </c>
      <c r="V271" s="118">
        <f t="shared" si="71"/>
        <v>0</v>
      </c>
    </row>
    <row r="272" spans="1:22" s="45" customFormat="1" outlineLevel="1" x14ac:dyDescent="0.3">
      <c r="A272" s="62">
        <f t="shared" si="72"/>
        <v>257</v>
      </c>
      <c r="B272" s="15" t="s">
        <v>214</v>
      </c>
      <c r="C272" s="15" t="s">
        <v>306</v>
      </c>
      <c r="D272" s="15" t="s">
        <v>737</v>
      </c>
      <c r="E272" s="67">
        <v>1961</v>
      </c>
      <c r="F272" s="67">
        <v>0</v>
      </c>
      <c r="G272" s="67">
        <v>4</v>
      </c>
      <c r="H272" s="81">
        <v>1574.6</v>
      </c>
      <c r="I272" s="81">
        <v>1515</v>
      </c>
      <c r="J272" s="81">
        <v>867.24</v>
      </c>
      <c r="K272" s="135">
        <v>90</v>
      </c>
      <c r="L272" s="127">
        <v>2517654</v>
      </c>
      <c r="M272" s="127">
        <v>1258827</v>
      </c>
      <c r="N272" s="127">
        <v>1132944.3</v>
      </c>
      <c r="O272" s="127">
        <v>125882.7</v>
      </c>
      <c r="P272" s="125">
        <f t="shared" ref="P272:P335" si="73">L272/I272</f>
        <v>1661.8178217821783</v>
      </c>
      <c r="Q272" s="126">
        <f t="shared" ref="Q272:Q335" si="74">SUM(R272:V272)</f>
        <v>9807</v>
      </c>
      <c r="R272" s="118">
        <f t="shared" ref="R272:R335" si="75">IF(G272=1,18174,0)</f>
        <v>0</v>
      </c>
      <c r="S272" s="118">
        <f t="shared" ref="S272:S335" si="76">IF(G272=2,16737,0)</f>
        <v>0</v>
      </c>
      <c r="T272" s="118">
        <f t="shared" ref="T272:T335" si="77">IF(OR(3=G272,G272=4,G272=5),9807,0)</f>
        <v>9807</v>
      </c>
      <c r="U272" s="118">
        <f t="shared" ref="U272:U335" si="78">IF(OR(G272=6,G272=7,G272=8,G272=9),10112,0)</f>
        <v>0</v>
      </c>
      <c r="V272" s="118">
        <f t="shared" ref="V272:V335" si="79">IF(G272&gt;=10,9919,0)</f>
        <v>0</v>
      </c>
    </row>
    <row r="273" spans="1:22" s="45" customFormat="1" outlineLevel="1" x14ac:dyDescent="0.3">
      <c r="A273" s="62">
        <f t="shared" si="72"/>
        <v>258</v>
      </c>
      <c r="B273" s="15" t="s">
        <v>214</v>
      </c>
      <c r="C273" s="15" t="s">
        <v>306</v>
      </c>
      <c r="D273" s="15" t="s">
        <v>923</v>
      </c>
      <c r="E273" s="67">
        <v>1978</v>
      </c>
      <c r="F273" s="67">
        <v>0</v>
      </c>
      <c r="G273" s="67">
        <v>3</v>
      </c>
      <c r="H273" s="81">
        <v>855.2</v>
      </c>
      <c r="I273" s="81">
        <v>635.4</v>
      </c>
      <c r="J273" s="81">
        <v>232.4</v>
      </c>
      <c r="K273" s="135">
        <v>28</v>
      </c>
      <c r="L273" s="127">
        <v>581357.39</v>
      </c>
      <c r="M273" s="127">
        <v>290678.7</v>
      </c>
      <c r="N273" s="127">
        <v>261610.82</v>
      </c>
      <c r="O273" s="127">
        <v>29067.87</v>
      </c>
      <c r="P273" s="125">
        <f t="shared" si="73"/>
        <v>914.9471041863394</v>
      </c>
      <c r="Q273" s="126">
        <f t="shared" si="74"/>
        <v>9807</v>
      </c>
      <c r="R273" s="118">
        <f t="shared" si="75"/>
        <v>0</v>
      </c>
      <c r="S273" s="118">
        <f t="shared" si="76"/>
        <v>0</v>
      </c>
      <c r="T273" s="118">
        <f t="shared" si="77"/>
        <v>9807</v>
      </c>
      <c r="U273" s="118">
        <f t="shared" si="78"/>
        <v>0</v>
      </c>
      <c r="V273" s="118">
        <f t="shared" si="79"/>
        <v>0</v>
      </c>
    </row>
    <row r="274" spans="1:22" s="45" customFormat="1" outlineLevel="1" x14ac:dyDescent="0.3">
      <c r="A274" s="62">
        <f t="shared" ref="A274:A337" si="80">A273+1</f>
        <v>259</v>
      </c>
      <c r="B274" s="15" t="s">
        <v>214</v>
      </c>
      <c r="C274" s="15" t="s">
        <v>306</v>
      </c>
      <c r="D274" s="15" t="s">
        <v>741</v>
      </c>
      <c r="E274" s="67">
        <v>1985</v>
      </c>
      <c r="F274" s="67">
        <v>0</v>
      </c>
      <c r="G274" s="67">
        <v>10</v>
      </c>
      <c r="H274" s="81">
        <v>4835.8999999999996</v>
      </c>
      <c r="I274" s="81">
        <v>4195.2</v>
      </c>
      <c r="J274" s="81">
        <v>2390.8000000000002</v>
      </c>
      <c r="K274" s="135">
        <v>200</v>
      </c>
      <c r="L274" s="127">
        <v>4039664</v>
      </c>
      <c r="M274" s="127">
        <v>2019832</v>
      </c>
      <c r="N274" s="127">
        <v>1773412.5</v>
      </c>
      <c r="O274" s="127">
        <v>246419.5</v>
      </c>
      <c r="P274" s="125">
        <f t="shared" si="73"/>
        <v>962.92524790236462</v>
      </c>
      <c r="Q274" s="126">
        <f t="shared" si="74"/>
        <v>9919</v>
      </c>
      <c r="R274" s="118">
        <f t="shared" si="75"/>
        <v>0</v>
      </c>
      <c r="S274" s="118">
        <f t="shared" si="76"/>
        <v>0</v>
      </c>
      <c r="T274" s="118">
        <f t="shared" si="77"/>
        <v>0</v>
      </c>
      <c r="U274" s="118">
        <f t="shared" si="78"/>
        <v>0</v>
      </c>
      <c r="V274" s="118">
        <f t="shared" si="79"/>
        <v>9919</v>
      </c>
    </row>
    <row r="275" spans="1:22" s="45" customFormat="1" outlineLevel="1" x14ac:dyDescent="0.3">
      <c r="A275" s="62">
        <f t="shared" si="80"/>
        <v>260</v>
      </c>
      <c r="B275" s="15" t="s">
        <v>214</v>
      </c>
      <c r="C275" s="15" t="s">
        <v>306</v>
      </c>
      <c r="D275" s="15" t="s">
        <v>924</v>
      </c>
      <c r="E275" s="67">
        <v>1945</v>
      </c>
      <c r="F275" s="67">
        <v>0</v>
      </c>
      <c r="G275" s="67">
        <v>2</v>
      </c>
      <c r="H275" s="81">
        <v>250.5</v>
      </c>
      <c r="I275" s="81">
        <v>163.80000000000001</v>
      </c>
      <c r="J275" s="81">
        <v>100.8</v>
      </c>
      <c r="K275" s="135">
        <v>10</v>
      </c>
      <c r="L275" s="127">
        <v>426790</v>
      </c>
      <c r="M275" s="127">
        <v>213395</v>
      </c>
      <c r="N275" s="127">
        <v>183519.7</v>
      </c>
      <c r="O275" s="127">
        <v>29875.3</v>
      </c>
      <c r="P275" s="125">
        <f t="shared" si="73"/>
        <v>2605.5555555555552</v>
      </c>
      <c r="Q275" s="126">
        <f t="shared" si="74"/>
        <v>16737</v>
      </c>
      <c r="R275" s="118">
        <f t="shared" si="75"/>
        <v>0</v>
      </c>
      <c r="S275" s="118">
        <f t="shared" si="76"/>
        <v>16737</v>
      </c>
      <c r="T275" s="118">
        <f t="shared" si="77"/>
        <v>0</v>
      </c>
      <c r="U275" s="118">
        <f t="shared" si="78"/>
        <v>0</v>
      </c>
      <c r="V275" s="118">
        <f t="shared" si="79"/>
        <v>0</v>
      </c>
    </row>
    <row r="276" spans="1:22" s="45" customFormat="1" outlineLevel="1" x14ac:dyDescent="0.3">
      <c r="A276" s="62">
        <f t="shared" si="80"/>
        <v>261</v>
      </c>
      <c r="B276" s="15" t="s">
        <v>214</v>
      </c>
      <c r="C276" s="15" t="s">
        <v>306</v>
      </c>
      <c r="D276" s="15" t="s">
        <v>925</v>
      </c>
      <c r="E276" s="67">
        <v>1984</v>
      </c>
      <c r="F276" s="67">
        <v>0</v>
      </c>
      <c r="G276" s="67">
        <v>12</v>
      </c>
      <c r="H276" s="81">
        <v>6048.5</v>
      </c>
      <c r="I276" s="81">
        <v>4400</v>
      </c>
      <c r="J276" s="81">
        <v>2141.19</v>
      </c>
      <c r="K276" s="135">
        <v>198</v>
      </c>
      <c r="L276" s="127">
        <v>2399903</v>
      </c>
      <c r="M276" s="127">
        <v>1199951.5</v>
      </c>
      <c r="N276" s="127">
        <v>1079956.3500000001</v>
      </c>
      <c r="O276" s="127">
        <v>119995.15</v>
      </c>
      <c r="P276" s="125">
        <f t="shared" si="73"/>
        <v>545.4325</v>
      </c>
      <c r="Q276" s="126">
        <f t="shared" si="74"/>
        <v>9919</v>
      </c>
      <c r="R276" s="118">
        <f t="shared" si="75"/>
        <v>0</v>
      </c>
      <c r="S276" s="118">
        <f t="shared" si="76"/>
        <v>0</v>
      </c>
      <c r="T276" s="118">
        <f t="shared" si="77"/>
        <v>0</v>
      </c>
      <c r="U276" s="118">
        <f t="shared" si="78"/>
        <v>0</v>
      </c>
      <c r="V276" s="118">
        <f t="shared" si="79"/>
        <v>9919</v>
      </c>
    </row>
    <row r="277" spans="1:22" s="45" customFormat="1" outlineLevel="1" x14ac:dyDescent="0.3">
      <c r="A277" s="62">
        <f t="shared" si="80"/>
        <v>262</v>
      </c>
      <c r="B277" s="15" t="s">
        <v>214</v>
      </c>
      <c r="C277" s="15" t="s">
        <v>306</v>
      </c>
      <c r="D277" s="15" t="s">
        <v>769</v>
      </c>
      <c r="E277" s="67">
        <v>1945</v>
      </c>
      <c r="F277" s="67">
        <v>0</v>
      </c>
      <c r="G277" s="67">
        <v>3</v>
      </c>
      <c r="H277" s="81">
        <v>1371</v>
      </c>
      <c r="I277" s="81">
        <v>1306.9000000000001</v>
      </c>
      <c r="J277" s="81">
        <v>1266.3</v>
      </c>
      <c r="K277" s="135">
        <v>60</v>
      </c>
      <c r="L277" s="127">
        <v>12327624</v>
      </c>
      <c r="M277" s="127">
        <v>6163812</v>
      </c>
      <c r="N277" s="127">
        <v>6163812</v>
      </c>
      <c r="O277" s="127">
        <v>0</v>
      </c>
      <c r="P277" s="125">
        <f t="shared" si="73"/>
        <v>9432.7217078582908</v>
      </c>
      <c r="Q277" s="126">
        <f t="shared" si="74"/>
        <v>9807</v>
      </c>
      <c r="R277" s="118">
        <f t="shared" si="75"/>
        <v>0</v>
      </c>
      <c r="S277" s="118">
        <f t="shared" si="76"/>
        <v>0</v>
      </c>
      <c r="T277" s="118">
        <f t="shared" si="77"/>
        <v>9807</v>
      </c>
      <c r="U277" s="118">
        <f t="shared" si="78"/>
        <v>0</v>
      </c>
      <c r="V277" s="118">
        <f t="shared" si="79"/>
        <v>0</v>
      </c>
    </row>
    <row r="278" spans="1:22" s="45" customFormat="1" outlineLevel="1" x14ac:dyDescent="0.3">
      <c r="A278" s="62">
        <f t="shared" si="80"/>
        <v>263</v>
      </c>
      <c r="B278" s="15" t="s">
        <v>214</v>
      </c>
      <c r="C278" s="15" t="s">
        <v>306</v>
      </c>
      <c r="D278" s="15" t="s">
        <v>926</v>
      </c>
      <c r="E278" s="67">
        <v>1971</v>
      </c>
      <c r="F278" s="67">
        <v>0</v>
      </c>
      <c r="G278" s="67">
        <v>5</v>
      </c>
      <c r="H278" s="81">
        <v>4475.7</v>
      </c>
      <c r="I278" s="81">
        <v>3294.6</v>
      </c>
      <c r="J278" s="81">
        <v>1913.04</v>
      </c>
      <c r="K278" s="135">
        <v>170</v>
      </c>
      <c r="L278" s="127">
        <v>6655844.2300000004</v>
      </c>
      <c r="M278" s="127">
        <v>3327922.12</v>
      </c>
      <c r="N278" s="127">
        <v>2995129.9</v>
      </c>
      <c r="O278" s="127">
        <v>332792.21000000002</v>
      </c>
      <c r="P278" s="125">
        <f t="shared" si="73"/>
        <v>2020.2283221028351</v>
      </c>
      <c r="Q278" s="126">
        <f t="shared" si="74"/>
        <v>9807</v>
      </c>
      <c r="R278" s="118">
        <f t="shared" si="75"/>
        <v>0</v>
      </c>
      <c r="S278" s="118">
        <f t="shared" si="76"/>
        <v>0</v>
      </c>
      <c r="T278" s="118">
        <f t="shared" si="77"/>
        <v>9807</v>
      </c>
      <c r="U278" s="118">
        <f t="shared" si="78"/>
        <v>0</v>
      </c>
      <c r="V278" s="118">
        <f t="shared" si="79"/>
        <v>0</v>
      </c>
    </row>
    <row r="279" spans="1:22" s="45" customFormat="1" outlineLevel="1" x14ac:dyDescent="0.3">
      <c r="A279" s="62">
        <f t="shared" si="80"/>
        <v>264</v>
      </c>
      <c r="B279" s="15" t="s">
        <v>214</v>
      </c>
      <c r="C279" s="15" t="s">
        <v>306</v>
      </c>
      <c r="D279" s="15" t="s">
        <v>789</v>
      </c>
      <c r="E279" s="67">
        <v>1952</v>
      </c>
      <c r="F279" s="67">
        <v>0</v>
      </c>
      <c r="G279" s="67">
        <v>2</v>
      </c>
      <c r="H279" s="81">
        <v>477.2</v>
      </c>
      <c r="I279" s="81">
        <v>477.2</v>
      </c>
      <c r="J279" s="81">
        <v>358.4</v>
      </c>
      <c r="K279" s="135">
        <v>19</v>
      </c>
      <c r="L279" s="127">
        <v>2619156.66</v>
      </c>
      <c r="M279" s="127">
        <v>1309578.33</v>
      </c>
      <c r="N279" s="127">
        <v>1309578.33</v>
      </c>
      <c r="O279" s="127">
        <v>0</v>
      </c>
      <c r="P279" s="125">
        <f t="shared" si="73"/>
        <v>5488.5931684828165</v>
      </c>
      <c r="Q279" s="126">
        <f t="shared" si="74"/>
        <v>16737</v>
      </c>
      <c r="R279" s="118">
        <f t="shared" si="75"/>
        <v>0</v>
      </c>
      <c r="S279" s="118">
        <f t="shared" si="76"/>
        <v>16737</v>
      </c>
      <c r="T279" s="118">
        <f t="shared" si="77"/>
        <v>0</v>
      </c>
      <c r="U279" s="118">
        <f t="shared" si="78"/>
        <v>0</v>
      </c>
      <c r="V279" s="118">
        <f t="shared" si="79"/>
        <v>0</v>
      </c>
    </row>
    <row r="280" spans="1:22" s="45" customFormat="1" outlineLevel="1" x14ac:dyDescent="0.3">
      <c r="A280" s="62">
        <f t="shared" si="80"/>
        <v>265</v>
      </c>
      <c r="B280" s="15" t="s">
        <v>214</v>
      </c>
      <c r="C280" s="15" t="s">
        <v>306</v>
      </c>
      <c r="D280" s="15" t="s">
        <v>927</v>
      </c>
      <c r="E280" s="67">
        <v>1979</v>
      </c>
      <c r="F280" s="67">
        <v>0</v>
      </c>
      <c r="G280" s="67">
        <v>9</v>
      </c>
      <c r="H280" s="81">
        <v>9514.7999999999993</v>
      </c>
      <c r="I280" s="81">
        <v>7590.6</v>
      </c>
      <c r="J280" s="81">
        <v>4273.0200000000004</v>
      </c>
      <c r="K280" s="135">
        <v>360</v>
      </c>
      <c r="L280" s="127">
        <v>3758361</v>
      </c>
      <c r="M280" s="127">
        <v>1879180.5</v>
      </c>
      <c r="N280" s="127">
        <v>1503344.4</v>
      </c>
      <c r="O280" s="127">
        <v>375836.1</v>
      </c>
      <c r="P280" s="125">
        <f t="shared" si="73"/>
        <v>495.13358627776461</v>
      </c>
      <c r="Q280" s="126">
        <f t="shared" si="74"/>
        <v>10112</v>
      </c>
      <c r="R280" s="118">
        <f t="shared" si="75"/>
        <v>0</v>
      </c>
      <c r="S280" s="118">
        <f t="shared" si="76"/>
        <v>0</v>
      </c>
      <c r="T280" s="118">
        <f t="shared" si="77"/>
        <v>0</v>
      </c>
      <c r="U280" s="118">
        <f t="shared" si="78"/>
        <v>10112</v>
      </c>
      <c r="V280" s="118">
        <f t="shared" si="79"/>
        <v>0</v>
      </c>
    </row>
    <row r="281" spans="1:22" s="45" customFormat="1" outlineLevel="1" x14ac:dyDescent="0.3">
      <c r="A281" s="62">
        <f t="shared" si="80"/>
        <v>266</v>
      </c>
      <c r="B281" s="15" t="s">
        <v>214</v>
      </c>
      <c r="C281" s="15" t="s">
        <v>306</v>
      </c>
      <c r="D281" s="15" t="s">
        <v>928</v>
      </c>
      <c r="E281" s="67">
        <v>1979</v>
      </c>
      <c r="F281" s="67">
        <v>0</v>
      </c>
      <c r="G281" s="67">
        <v>9</v>
      </c>
      <c r="H281" s="81">
        <v>7324.8</v>
      </c>
      <c r="I281" s="81">
        <v>5645.7</v>
      </c>
      <c r="J281" s="81">
        <v>3187.17</v>
      </c>
      <c r="K281" s="135">
        <v>268</v>
      </c>
      <c r="L281" s="127">
        <v>2656546</v>
      </c>
      <c r="M281" s="127">
        <v>1328273</v>
      </c>
      <c r="N281" s="127">
        <v>1062618.3999999999</v>
      </c>
      <c r="O281" s="127">
        <v>265654.59999999998</v>
      </c>
      <c r="P281" s="125">
        <f t="shared" si="73"/>
        <v>470.54324530173409</v>
      </c>
      <c r="Q281" s="126">
        <f t="shared" si="74"/>
        <v>10112</v>
      </c>
      <c r="R281" s="118">
        <f t="shared" si="75"/>
        <v>0</v>
      </c>
      <c r="S281" s="118">
        <f t="shared" si="76"/>
        <v>0</v>
      </c>
      <c r="T281" s="118">
        <f t="shared" si="77"/>
        <v>0</v>
      </c>
      <c r="U281" s="118">
        <f t="shared" si="78"/>
        <v>10112</v>
      </c>
      <c r="V281" s="118">
        <f t="shared" si="79"/>
        <v>0</v>
      </c>
    </row>
    <row r="282" spans="1:22" s="45" customFormat="1" outlineLevel="1" x14ac:dyDescent="0.3">
      <c r="A282" s="62">
        <f t="shared" si="80"/>
        <v>267</v>
      </c>
      <c r="B282" s="15" t="s">
        <v>214</v>
      </c>
      <c r="C282" s="15" t="s">
        <v>306</v>
      </c>
      <c r="D282" s="15" t="s">
        <v>462</v>
      </c>
      <c r="E282" s="67">
        <v>1945</v>
      </c>
      <c r="F282" s="67">
        <v>0</v>
      </c>
      <c r="G282" s="67">
        <v>2</v>
      </c>
      <c r="H282" s="81">
        <v>151.30000000000001</v>
      </c>
      <c r="I282" s="81">
        <v>151.30000000000001</v>
      </c>
      <c r="J282" s="81">
        <v>151.30000000000001</v>
      </c>
      <c r="K282" s="135">
        <v>6</v>
      </c>
      <c r="L282" s="127">
        <v>847719</v>
      </c>
      <c r="M282" s="127">
        <v>423859.5</v>
      </c>
      <c r="N282" s="127">
        <v>423859.5</v>
      </c>
      <c r="O282" s="127">
        <v>0</v>
      </c>
      <c r="P282" s="125">
        <f t="shared" si="73"/>
        <v>5602.9015201586244</v>
      </c>
      <c r="Q282" s="126">
        <f t="shared" si="74"/>
        <v>16737</v>
      </c>
      <c r="R282" s="118">
        <f t="shared" si="75"/>
        <v>0</v>
      </c>
      <c r="S282" s="118">
        <f t="shared" si="76"/>
        <v>16737</v>
      </c>
      <c r="T282" s="118">
        <f t="shared" si="77"/>
        <v>0</v>
      </c>
      <c r="U282" s="118">
        <f t="shared" si="78"/>
        <v>0</v>
      </c>
      <c r="V282" s="118">
        <f t="shared" si="79"/>
        <v>0</v>
      </c>
    </row>
    <row r="283" spans="1:22" s="45" customFormat="1" outlineLevel="1" x14ac:dyDescent="0.3">
      <c r="A283" s="62">
        <f t="shared" si="80"/>
        <v>268</v>
      </c>
      <c r="B283" s="15" t="s">
        <v>214</v>
      </c>
      <c r="C283" s="15" t="s">
        <v>306</v>
      </c>
      <c r="D283" s="15" t="s">
        <v>929</v>
      </c>
      <c r="E283" s="67">
        <v>1966</v>
      </c>
      <c r="F283" s="67">
        <v>0</v>
      </c>
      <c r="G283" s="67">
        <v>5</v>
      </c>
      <c r="H283" s="81">
        <v>4629.8</v>
      </c>
      <c r="I283" s="81">
        <v>3537.9</v>
      </c>
      <c r="J283" s="81">
        <v>2122.56</v>
      </c>
      <c r="K283" s="135">
        <v>200</v>
      </c>
      <c r="L283" s="127">
        <v>3532430</v>
      </c>
      <c r="M283" s="127">
        <v>1766215</v>
      </c>
      <c r="N283" s="127">
        <v>1465958.45</v>
      </c>
      <c r="O283" s="127">
        <v>300256.55</v>
      </c>
      <c r="P283" s="125">
        <f t="shared" si="73"/>
        <v>998.45388507306586</v>
      </c>
      <c r="Q283" s="126">
        <f t="shared" si="74"/>
        <v>9807</v>
      </c>
      <c r="R283" s="118">
        <f t="shared" si="75"/>
        <v>0</v>
      </c>
      <c r="S283" s="118">
        <f t="shared" si="76"/>
        <v>0</v>
      </c>
      <c r="T283" s="118">
        <f t="shared" si="77"/>
        <v>9807</v>
      </c>
      <c r="U283" s="118">
        <f t="shared" si="78"/>
        <v>0</v>
      </c>
      <c r="V283" s="118">
        <f t="shared" si="79"/>
        <v>0</v>
      </c>
    </row>
    <row r="284" spans="1:22" s="45" customFormat="1" outlineLevel="1" x14ac:dyDescent="0.3">
      <c r="A284" s="62">
        <f t="shared" si="80"/>
        <v>269</v>
      </c>
      <c r="B284" s="15" t="s">
        <v>214</v>
      </c>
      <c r="C284" s="15" t="s">
        <v>306</v>
      </c>
      <c r="D284" s="15" t="s">
        <v>784</v>
      </c>
      <c r="E284" s="67">
        <v>1957</v>
      </c>
      <c r="F284" s="67">
        <v>0</v>
      </c>
      <c r="G284" s="67">
        <v>2</v>
      </c>
      <c r="H284" s="81">
        <v>272.89999999999998</v>
      </c>
      <c r="I284" s="81">
        <v>272.89999999999998</v>
      </c>
      <c r="J284" s="81">
        <v>242.9</v>
      </c>
      <c r="K284" s="135">
        <v>18</v>
      </c>
      <c r="L284" s="127">
        <v>1500000</v>
      </c>
      <c r="M284" s="127">
        <v>750000</v>
      </c>
      <c r="N284" s="127">
        <v>750000</v>
      </c>
      <c r="O284" s="127">
        <v>0</v>
      </c>
      <c r="P284" s="125">
        <f t="shared" si="73"/>
        <v>5496.5188713814587</v>
      </c>
      <c r="Q284" s="126">
        <f t="shared" si="74"/>
        <v>16737</v>
      </c>
      <c r="R284" s="118">
        <f t="shared" si="75"/>
        <v>0</v>
      </c>
      <c r="S284" s="118">
        <f t="shared" si="76"/>
        <v>16737</v>
      </c>
      <c r="T284" s="118">
        <f t="shared" si="77"/>
        <v>0</v>
      </c>
      <c r="U284" s="118">
        <f t="shared" si="78"/>
        <v>0</v>
      </c>
      <c r="V284" s="118">
        <f t="shared" si="79"/>
        <v>0</v>
      </c>
    </row>
    <row r="285" spans="1:22" s="45" customFormat="1" outlineLevel="1" x14ac:dyDescent="0.3">
      <c r="A285" s="62">
        <f t="shared" si="80"/>
        <v>270</v>
      </c>
      <c r="B285" s="15" t="s">
        <v>214</v>
      </c>
      <c r="C285" s="15" t="s">
        <v>306</v>
      </c>
      <c r="D285" s="15" t="s">
        <v>731</v>
      </c>
      <c r="E285" s="67">
        <v>1945</v>
      </c>
      <c r="F285" s="67">
        <v>0</v>
      </c>
      <c r="G285" s="67">
        <v>3</v>
      </c>
      <c r="H285" s="81">
        <v>1158.5999999999999</v>
      </c>
      <c r="I285" s="81">
        <v>867.1</v>
      </c>
      <c r="J285" s="81">
        <v>530</v>
      </c>
      <c r="K285" s="135">
        <v>40</v>
      </c>
      <c r="L285" s="127">
        <v>562377</v>
      </c>
      <c r="M285" s="127">
        <v>281188.5</v>
      </c>
      <c r="N285" s="127">
        <v>253069.65</v>
      </c>
      <c r="O285" s="127">
        <v>28118.85</v>
      </c>
      <c r="P285" s="125">
        <f t="shared" si="73"/>
        <v>648.57225233537076</v>
      </c>
      <c r="Q285" s="126">
        <f t="shared" si="74"/>
        <v>9807</v>
      </c>
      <c r="R285" s="118">
        <f t="shared" si="75"/>
        <v>0</v>
      </c>
      <c r="S285" s="118">
        <f t="shared" si="76"/>
        <v>0</v>
      </c>
      <c r="T285" s="118">
        <f t="shared" si="77"/>
        <v>9807</v>
      </c>
      <c r="U285" s="118">
        <f t="shared" si="78"/>
        <v>0</v>
      </c>
      <c r="V285" s="118">
        <f t="shared" si="79"/>
        <v>0</v>
      </c>
    </row>
    <row r="286" spans="1:22" s="45" customFormat="1" outlineLevel="1" x14ac:dyDescent="0.3">
      <c r="A286" s="62">
        <f t="shared" si="80"/>
        <v>271</v>
      </c>
      <c r="B286" s="15" t="s">
        <v>214</v>
      </c>
      <c r="C286" s="15" t="s">
        <v>306</v>
      </c>
      <c r="D286" s="15" t="s">
        <v>930</v>
      </c>
      <c r="E286" s="67">
        <v>1945</v>
      </c>
      <c r="F286" s="67">
        <v>0</v>
      </c>
      <c r="G286" s="67">
        <v>2</v>
      </c>
      <c r="H286" s="81">
        <v>302.2</v>
      </c>
      <c r="I286" s="81">
        <v>279.5</v>
      </c>
      <c r="J286" s="81">
        <v>177.9</v>
      </c>
      <c r="K286" s="135">
        <v>20</v>
      </c>
      <c r="L286" s="127">
        <v>465000</v>
      </c>
      <c r="M286" s="127">
        <v>232500</v>
      </c>
      <c r="N286" s="127">
        <v>209250</v>
      </c>
      <c r="O286" s="127">
        <v>23250</v>
      </c>
      <c r="P286" s="125">
        <f t="shared" si="73"/>
        <v>1663.685152057245</v>
      </c>
      <c r="Q286" s="126">
        <f t="shared" si="74"/>
        <v>16737</v>
      </c>
      <c r="R286" s="118">
        <f t="shared" si="75"/>
        <v>0</v>
      </c>
      <c r="S286" s="118">
        <f t="shared" si="76"/>
        <v>16737</v>
      </c>
      <c r="T286" s="118">
        <f t="shared" si="77"/>
        <v>0</v>
      </c>
      <c r="U286" s="118">
        <f t="shared" si="78"/>
        <v>0</v>
      </c>
      <c r="V286" s="118">
        <f t="shared" si="79"/>
        <v>0</v>
      </c>
    </row>
    <row r="287" spans="1:22" s="45" customFormat="1" outlineLevel="1" x14ac:dyDescent="0.3">
      <c r="A287" s="62">
        <f t="shared" si="80"/>
        <v>272</v>
      </c>
      <c r="B287" s="15" t="s">
        <v>214</v>
      </c>
      <c r="C287" s="15" t="s">
        <v>306</v>
      </c>
      <c r="D287" s="15" t="s">
        <v>931</v>
      </c>
      <c r="E287" s="67">
        <v>1993</v>
      </c>
      <c r="F287" s="67">
        <v>0</v>
      </c>
      <c r="G287" s="67">
        <v>5</v>
      </c>
      <c r="H287" s="81">
        <v>2279.1</v>
      </c>
      <c r="I287" s="81">
        <v>1796</v>
      </c>
      <c r="J287" s="81">
        <v>783.27</v>
      </c>
      <c r="K287" s="135">
        <v>60</v>
      </c>
      <c r="L287" s="127">
        <v>578260</v>
      </c>
      <c r="M287" s="127">
        <v>289130</v>
      </c>
      <c r="N287" s="127">
        <v>260217</v>
      </c>
      <c r="O287" s="127">
        <v>28913</v>
      </c>
      <c r="P287" s="125">
        <f t="shared" si="73"/>
        <v>321.97104677060133</v>
      </c>
      <c r="Q287" s="126">
        <f t="shared" si="74"/>
        <v>9807</v>
      </c>
      <c r="R287" s="118">
        <f t="shared" si="75"/>
        <v>0</v>
      </c>
      <c r="S287" s="118">
        <f t="shared" si="76"/>
        <v>0</v>
      </c>
      <c r="T287" s="118">
        <f t="shared" si="77"/>
        <v>9807</v>
      </c>
      <c r="U287" s="118">
        <f t="shared" si="78"/>
        <v>0</v>
      </c>
      <c r="V287" s="118">
        <f t="shared" si="79"/>
        <v>0</v>
      </c>
    </row>
    <row r="288" spans="1:22" s="45" customFormat="1" outlineLevel="1" x14ac:dyDescent="0.3">
      <c r="A288" s="62">
        <f t="shared" si="80"/>
        <v>273</v>
      </c>
      <c r="B288" s="15" t="s">
        <v>214</v>
      </c>
      <c r="C288" s="15" t="s">
        <v>306</v>
      </c>
      <c r="D288" s="15" t="s">
        <v>932</v>
      </c>
      <c r="E288" s="67">
        <v>1986</v>
      </c>
      <c r="F288" s="67">
        <v>0</v>
      </c>
      <c r="G288" s="67">
        <v>9</v>
      </c>
      <c r="H288" s="81">
        <v>5001.8</v>
      </c>
      <c r="I288" s="81">
        <v>3828.7</v>
      </c>
      <c r="J288" s="81">
        <v>2015.28</v>
      </c>
      <c r="K288" s="135">
        <v>180</v>
      </c>
      <c r="L288" s="127">
        <v>3248562.7</v>
      </c>
      <c r="M288" s="127">
        <v>1624281.35</v>
      </c>
      <c r="N288" s="127">
        <v>1461853.21</v>
      </c>
      <c r="O288" s="127">
        <v>162428.14000000001</v>
      </c>
      <c r="P288" s="125">
        <f t="shared" si="73"/>
        <v>848.47668921566071</v>
      </c>
      <c r="Q288" s="126">
        <f t="shared" si="74"/>
        <v>10112</v>
      </c>
      <c r="R288" s="118">
        <f t="shared" si="75"/>
        <v>0</v>
      </c>
      <c r="S288" s="118">
        <f t="shared" si="76"/>
        <v>0</v>
      </c>
      <c r="T288" s="118">
        <f t="shared" si="77"/>
        <v>0</v>
      </c>
      <c r="U288" s="118">
        <f t="shared" si="78"/>
        <v>10112</v>
      </c>
      <c r="V288" s="118">
        <f t="shared" si="79"/>
        <v>0</v>
      </c>
    </row>
    <row r="289" spans="1:22" s="45" customFormat="1" outlineLevel="1" x14ac:dyDescent="0.3">
      <c r="A289" s="62">
        <f t="shared" si="80"/>
        <v>274</v>
      </c>
      <c r="B289" s="15" t="s">
        <v>214</v>
      </c>
      <c r="C289" s="15" t="s">
        <v>306</v>
      </c>
      <c r="D289" s="15" t="s">
        <v>933</v>
      </c>
      <c r="E289" s="67">
        <v>1984</v>
      </c>
      <c r="F289" s="67">
        <v>0</v>
      </c>
      <c r="G289" s="67">
        <v>5</v>
      </c>
      <c r="H289" s="81">
        <v>5349.6</v>
      </c>
      <c r="I289" s="81">
        <v>3446</v>
      </c>
      <c r="J289" s="81">
        <v>1820</v>
      </c>
      <c r="K289" s="135">
        <v>187</v>
      </c>
      <c r="L289" s="127">
        <v>772000</v>
      </c>
      <c r="M289" s="127">
        <v>386000</v>
      </c>
      <c r="N289" s="127">
        <v>347400</v>
      </c>
      <c r="O289" s="127">
        <v>38600</v>
      </c>
      <c r="P289" s="125">
        <f t="shared" si="73"/>
        <v>224.02785838653512</v>
      </c>
      <c r="Q289" s="126">
        <f t="shared" si="74"/>
        <v>9807</v>
      </c>
      <c r="R289" s="118">
        <f t="shared" si="75"/>
        <v>0</v>
      </c>
      <c r="S289" s="118">
        <f t="shared" si="76"/>
        <v>0</v>
      </c>
      <c r="T289" s="118">
        <f t="shared" si="77"/>
        <v>9807</v>
      </c>
      <c r="U289" s="118">
        <f t="shared" si="78"/>
        <v>0</v>
      </c>
      <c r="V289" s="118">
        <f t="shared" si="79"/>
        <v>0</v>
      </c>
    </row>
    <row r="290" spans="1:22" s="45" customFormat="1" outlineLevel="1" x14ac:dyDescent="0.3">
      <c r="A290" s="62">
        <f t="shared" si="80"/>
        <v>275</v>
      </c>
      <c r="B290" s="15" t="s">
        <v>214</v>
      </c>
      <c r="C290" s="15" t="s">
        <v>306</v>
      </c>
      <c r="D290" s="15" t="s">
        <v>934</v>
      </c>
      <c r="E290" s="67">
        <v>1984</v>
      </c>
      <c r="F290" s="67">
        <v>0</v>
      </c>
      <c r="G290" s="67">
        <v>9</v>
      </c>
      <c r="H290" s="81">
        <v>4698.3999999999996</v>
      </c>
      <c r="I290" s="81">
        <v>3824.1</v>
      </c>
      <c r="J290" s="81">
        <v>2025.45</v>
      </c>
      <c r="K290" s="135">
        <v>180</v>
      </c>
      <c r="L290" s="127">
        <v>3248562.7</v>
      </c>
      <c r="M290" s="127">
        <v>1624281.35</v>
      </c>
      <c r="N290" s="127">
        <v>1461853.21</v>
      </c>
      <c r="O290" s="127">
        <v>162428.14000000001</v>
      </c>
      <c r="P290" s="125">
        <f t="shared" si="73"/>
        <v>849.49731963076283</v>
      </c>
      <c r="Q290" s="126">
        <f t="shared" si="74"/>
        <v>10112</v>
      </c>
      <c r="R290" s="118">
        <f t="shared" si="75"/>
        <v>0</v>
      </c>
      <c r="S290" s="118">
        <f t="shared" si="76"/>
        <v>0</v>
      </c>
      <c r="T290" s="118">
        <f t="shared" si="77"/>
        <v>0</v>
      </c>
      <c r="U290" s="118">
        <f t="shared" si="78"/>
        <v>10112</v>
      </c>
      <c r="V290" s="118">
        <f t="shared" si="79"/>
        <v>0</v>
      </c>
    </row>
    <row r="291" spans="1:22" s="47" customFormat="1" outlineLevel="1" x14ac:dyDescent="0.25">
      <c r="A291" s="62">
        <f t="shared" si="80"/>
        <v>276</v>
      </c>
      <c r="B291" s="69" t="s">
        <v>214</v>
      </c>
      <c r="C291" s="15" t="s">
        <v>306</v>
      </c>
      <c r="D291" s="15" t="s">
        <v>935</v>
      </c>
      <c r="E291" s="67">
        <v>1986</v>
      </c>
      <c r="F291" s="67">
        <v>0</v>
      </c>
      <c r="G291" s="67">
        <v>9</v>
      </c>
      <c r="H291" s="81">
        <v>4832.3</v>
      </c>
      <c r="I291" s="81">
        <v>3823.9</v>
      </c>
      <c r="J291" s="81">
        <v>1990.7</v>
      </c>
      <c r="K291" s="135">
        <v>180</v>
      </c>
      <c r="L291" s="127">
        <v>761502</v>
      </c>
      <c r="M291" s="127">
        <v>380751</v>
      </c>
      <c r="N291" s="127">
        <v>342675.9</v>
      </c>
      <c r="O291" s="127">
        <v>38075.1</v>
      </c>
      <c r="P291" s="125">
        <f t="shared" si="73"/>
        <v>199.14276000941447</v>
      </c>
      <c r="Q291" s="126">
        <f t="shared" si="74"/>
        <v>10112</v>
      </c>
      <c r="R291" s="118">
        <f t="shared" si="75"/>
        <v>0</v>
      </c>
      <c r="S291" s="118">
        <f t="shared" si="76"/>
        <v>0</v>
      </c>
      <c r="T291" s="118">
        <f t="shared" si="77"/>
        <v>0</v>
      </c>
      <c r="U291" s="118">
        <f t="shared" si="78"/>
        <v>10112</v>
      </c>
      <c r="V291" s="118">
        <f t="shared" si="79"/>
        <v>0</v>
      </c>
    </row>
    <row r="292" spans="1:22" s="45" customFormat="1" outlineLevel="1" x14ac:dyDescent="0.3">
      <c r="A292" s="62">
        <f t="shared" si="80"/>
        <v>277</v>
      </c>
      <c r="B292" s="15" t="s">
        <v>214</v>
      </c>
      <c r="C292" s="15" t="s">
        <v>306</v>
      </c>
      <c r="D292" s="15" t="s">
        <v>936</v>
      </c>
      <c r="E292" s="67">
        <v>1958</v>
      </c>
      <c r="F292" s="67">
        <v>0</v>
      </c>
      <c r="G292" s="67">
        <v>2</v>
      </c>
      <c r="H292" s="81">
        <v>812.6</v>
      </c>
      <c r="I292" s="81">
        <v>721.9</v>
      </c>
      <c r="J292" s="81">
        <v>415.4</v>
      </c>
      <c r="K292" s="135">
        <v>30</v>
      </c>
      <c r="L292" s="127">
        <v>1106816.6200000001</v>
      </c>
      <c r="M292" s="127">
        <v>553408.31000000006</v>
      </c>
      <c r="N292" s="127">
        <v>498067.48</v>
      </c>
      <c r="O292" s="127">
        <v>55340.83</v>
      </c>
      <c r="P292" s="125">
        <f t="shared" si="73"/>
        <v>1533.1993627926308</v>
      </c>
      <c r="Q292" s="126">
        <f t="shared" si="74"/>
        <v>16737</v>
      </c>
      <c r="R292" s="118">
        <f t="shared" si="75"/>
        <v>0</v>
      </c>
      <c r="S292" s="118">
        <f t="shared" si="76"/>
        <v>16737</v>
      </c>
      <c r="T292" s="118">
        <f t="shared" si="77"/>
        <v>0</v>
      </c>
      <c r="U292" s="118">
        <f t="shared" si="78"/>
        <v>0</v>
      </c>
      <c r="V292" s="118">
        <f t="shared" si="79"/>
        <v>0</v>
      </c>
    </row>
    <row r="293" spans="1:22" s="45" customFormat="1" outlineLevel="1" x14ac:dyDescent="0.3">
      <c r="A293" s="62">
        <f t="shared" si="80"/>
        <v>278</v>
      </c>
      <c r="B293" s="15" t="s">
        <v>214</v>
      </c>
      <c r="C293" s="15" t="s">
        <v>306</v>
      </c>
      <c r="D293" s="15" t="s">
        <v>937</v>
      </c>
      <c r="E293" s="67">
        <v>1945</v>
      </c>
      <c r="F293" s="67">
        <v>0</v>
      </c>
      <c r="G293" s="67">
        <v>4</v>
      </c>
      <c r="H293" s="81">
        <v>1429.1</v>
      </c>
      <c r="I293" s="81">
        <v>1131.4000000000001</v>
      </c>
      <c r="J293" s="81">
        <v>566.5</v>
      </c>
      <c r="K293" s="135">
        <v>58</v>
      </c>
      <c r="L293" s="127">
        <v>1466300</v>
      </c>
      <c r="M293" s="127">
        <v>733150</v>
      </c>
      <c r="N293" s="127">
        <v>659835</v>
      </c>
      <c r="O293" s="127">
        <v>73315</v>
      </c>
      <c r="P293" s="125">
        <f t="shared" si="73"/>
        <v>1296.0049496199397</v>
      </c>
      <c r="Q293" s="126">
        <f t="shared" si="74"/>
        <v>9807</v>
      </c>
      <c r="R293" s="118">
        <f t="shared" si="75"/>
        <v>0</v>
      </c>
      <c r="S293" s="118">
        <f t="shared" si="76"/>
        <v>0</v>
      </c>
      <c r="T293" s="118">
        <f t="shared" si="77"/>
        <v>9807</v>
      </c>
      <c r="U293" s="118">
        <f t="shared" si="78"/>
        <v>0</v>
      </c>
      <c r="V293" s="118">
        <f t="shared" si="79"/>
        <v>0</v>
      </c>
    </row>
    <row r="294" spans="1:22" s="45" customFormat="1" outlineLevel="1" x14ac:dyDescent="0.3">
      <c r="A294" s="62">
        <f t="shared" si="80"/>
        <v>279</v>
      </c>
      <c r="B294" s="15" t="s">
        <v>214</v>
      </c>
      <c r="C294" s="15" t="s">
        <v>306</v>
      </c>
      <c r="D294" s="15" t="s">
        <v>938</v>
      </c>
      <c r="E294" s="67">
        <v>1945</v>
      </c>
      <c r="F294" s="67">
        <v>0</v>
      </c>
      <c r="G294" s="67">
        <v>3</v>
      </c>
      <c r="H294" s="81">
        <v>1134.0999999999999</v>
      </c>
      <c r="I294" s="81">
        <v>798.9</v>
      </c>
      <c r="J294" s="81">
        <v>719.01</v>
      </c>
      <c r="K294" s="135">
        <v>22</v>
      </c>
      <c r="L294" s="127">
        <v>184877.24</v>
      </c>
      <c r="M294" s="127">
        <v>92438.62</v>
      </c>
      <c r="N294" s="127">
        <v>73950.899999999994</v>
      </c>
      <c r="O294" s="127">
        <v>18487.72</v>
      </c>
      <c r="P294" s="125">
        <f t="shared" si="73"/>
        <v>231.41474527475279</v>
      </c>
      <c r="Q294" s="126">
        <f t="shared" si="74"/>
        <v>9807</v>
      </c>
      <c r="R294" s="118">
        <f t="shared" si="75"/>
        <v>0</v>
      </c>
      <c r="S294" s="118">
        <f t="shared" si="76"/>
        <v>0</v>
      </c>
      <c r="T294" s="118">
        <f t="shared" si="77"/>
        <v>9807</v>
      </c>
      <c r="U294" s="118">
        <f t="shared" si="78"/>
        <v>0</v>
      </c>
      <c r="V294" s="118">
        <f t="shared" si="79"/>
        <v>0</v>
      </c>
    </row>
    <row r="295" spans="1:22" s="45" customFormat="1" outlineLevel="1" x14ac:dyDescent="0.3">
      <c r="A295" s="62">
        <f t="shared" si="80"/>
        <v>280</v>
      </c>
      <c r="B295" s="15" t="s">
        <v>214</v>
      </c>
      <c r="C295" s="15" t="s">
        <v>306</v>
      </c>
      <c r="D295" s="15" t="s">
        <v>780</v>
      </c>
      <c r="E295" s="67">
        <v>1945</v>
      </c>
      <c r="F295" s="67">
        <v>0</v>
      </c>
      <c r="G295" s="67">
        <v>3</v>
      </c>
      <c r="H295" s="81">
        <v>1745</v>
      </c>
      <c r="I295" s="81">
        <v>1745</v>
      </c>
      <c r="J295" s="81">
        <v>1425.5</v>
      </c>
      <c r="K295" s="135">
        <v>110</v>
      </c>
      <c r="L295" s="127">
        <v>3931500</v>
      </c>
      <c r="M295" s="127">
        <v>1965750</v>
      </c>
      <c r="N295" s="127">
        <v>1965750</v>
      </c>
      <c r="O295" s="127">
        <v>0</v>
      </c>
      <c r="P295" s="125">
        <f t="shared" si="73"/>
        <v>2253.0085959885387</v>
      </c>
      <c r="Q295" s="126">
        <f t="shared" si="74"/>
        <v>9807</v>
      </c>
      <c r="R295" s="118">
        <f t="shared" si="75"/>
        <v>0</v>
      </c>
      <c r="S295" s="118">
        <f t="shared" si="76"/>
        <v>0</v>
      </c>
      <c r="T295" s="118">
        <f t="shared" si="77"/>
        <v>9807</v>
      </c>
      <c r="U295" s="118">
        <f t="shared" si="78"/>
        <v>0</v>
      </c>
      <c r="V295" s="118">
        <f t="shared" si="79"/>
        <v>0</v>
      </c>
    </row>
    <row r="296" spans="1:22" s="45" customFormat="1" outlineLevel="1" x14ac:dyDescent="0.3">
      <c r="A296" s="62">
        <f t="shared" si="80"/>
        <v>281</v>
      </c>
      <c r="B296" s="15" t="s">
        <v>214</v>
      </c>
      <c r="C296" s="15" t="s">
        <v>306</v>
      </c>
      <c r="D296" s="15" t="s">
        <v>783</v>
      </c>
      <c r="E296" s="67">
        <v>1945</v>
      </c>
      <c r="F296" s="67">
        <v>0</v>
      </c>
      <c r="G296" s="67">
        <v>3</v>
      </c>
      <c r="H296" s="81">
        <v>2437.9</v>
      </c>
      <c r="I296" s="81">
        <v>2437.9</v>
      </c>
      <c r="J296" s="81">
        <v>1716.8</v>
      </c>
      <c r="K296" s="135">
        <v>145</v>
      </c>
      <c r="L296" s="127">
        <v>5070000</v>
      </c>
      <c r="M296" s="127">
        <v>2535000</v>
      </c>
      <c r="N296" s="127">
        <v>2535000</v>
      </c>
      <c r="O296" s="127">
        <v>0</v>
      </c>
      <c r="P296" s="125">
        <f t="shared" si="73"/>
        <v>2079.6587226711513</v>
      </c>
      <c r="Q296" s="126">
        <f t="shared" si="74"/>
        <v>9807</v>
      </c>
      <c r="R296" s="118">
        <f t="shared" si="75"/>
        <v>0</v>
      </c>
      <c r="S296" s="118">
        <f t="shared" si="76"/>
        <v>0</v>
      </c>
      <c r="T296" s="118">
        <f t="shared" si="77"/>
        <v>9807</v>
      </c>
      <c r="U296" s="118">
        <f t="shared" si="78"/>
        <v>0</v>
      </c>
      <c r="V296" s="118">
        <f t="shared" si="79"/>
        <v>0</v>
      </c>
    </row>
    <row r="297" spans="1:22" s="45" customFormat="1" outlineLevel="1" x14ac:dyDescent="0.3">
      <c r="A297" s="62">
        <f t="shared" si="80"/>
        <v>282</v>
      </c>
      <c r="B297" s="15" t="s">
        <v>214</v>
      </c>
      <c r="C297" s="15" t="s">
        <v>306</v>
      </c>
      <c r="D297" s="15" t="s">
        <v>766</v>
      </c>
      <c r="E297" s="67">
        <v>1945</v>
      </c>
      <c r="F297" s="67">
        <v>0</v>
      </c>
      <c r="G297" s="67">
        <v>4</v>
      </c>
      <c r="H297" s="81">
        <v>2211.9</v>
      </c>
      <c r="I297" s="81">
        <v>1870.6</v>
      </c>
      <c r="J297" s="81">
        <v>1786.1</v>
      </c>
      <c r="K297" s="135">
        <v>95</v>
      </c>
      <c r="L297" s="127">
        <v>374348</v>
      </c>
      <c r="M297" s="127">
        <v>187174</v>
      </c>
      <c r="N297" s="127">
        <v>187174</v>
      </c>
      <c r="O297" s="127">
        <v>0</v>
      </c>
      <c r="P297" s="125">
        <f t="shared" si="73"/>
        <v>200.12188602587406</v>
      </c>
      <c r="Q297" s="126">
        <f t="shared" si="74"/>
        <v>9807</v>
      </c>
      <c r="R297" s="118">
        <f t="shared" si="75"/>
        <v>0</v>
      </c>
      <c r="S297" s="118">
        <f t="shared" si="76"/>
        <v>0</v>
      </c>
      <c r="T297" s="118">
        <f t="shared" si="77"/>
        <v>9807</v>
      </c>
      <c r="U297" s="118">
        <f t="shared" si="78"/>
        <v>0</v>
      </c>
      <c r="V297" s="118">
        <f t="shared" si="79"/>
        <v>0</v>
      </c>
    </row>
    <row r="298" spans="1:22" s="45" customFormat="1" outlineLevel="1" x14ac:dyDescent="0.3">
      <c r="A298" s="62">
        <f t="shared" si="80"/>
        <v>283</v>
      </c>
      <c r="B298" s="15" t="s">
        <v>214</v>
      </c>
      <c r="C298" s="15" t="s">
        <v>306</v>
      </c>
      <c r="D298" s="15" t="s">
        <v>939</v>
      </c>
      <c r="E298" s="67">
        <v>1945</v>
      </c>
      <c r="F298" s="67">
        <v>0</v>
      </c>
      <c r="G298" s="67">
        <v>2</v>
      </c>
      <c r="H298" s="81">
        <v>1498.6</v>
      </c>
      <c r="I298" s="81">
        <v>930.3</v>
      </c>
      <c r="J298" s="81">
        <v>608.22</v>
      </c>
      <c r="K298" s="135">
        <v>35</v>
      </c>
      <c r="L298" s="127">
        <v>2331701</v>
      </c>
      <c r="M298" s="127">
        <v>1165850.5</v>
      </c>
      <c r="N298" s="127">
        <v>1025948.44</v>
      </c>
      <c r="O298" s="127">
        <v>139902.06</v>
      </c>
      <c r="P298" s="125">
        <f t="shared" si="73"/>
        <v>2506.3968612275612</v>
      </c>
      <c r="Q298" s="126">
        <f t="shared" si="74"/>
        <v>16737</v>
      </c>
      <c r="R298" s="118">
        <f t="shared" si="75"/>
        <v>0</v>
      </c>
      <c r="S298" s="118">
        <f t="shared" si="76"/>
        <v>16737</v>
      </c>
      <c r="T298" s="118">
        <f t="shared" si="77"/>
        <v>0</v>
      </c>
      <c r="U298" s="118">
        <f t="shared" si="78"/>
        <v>0</v>
      </c>
      <c r="V298" s="118">
        <f t="shared" si="79"/>
        <v>0</v>
      </c>
    </row>
    <row r="299" spans="1:22" s="45" customFormat="1" outlineLevel="1" x14ac:dyDescent="0.3">
      <c r="A299" s="62">
        <f t="shared" si="80"/>
        <v>284</v>
      </c>
      <c r="B299" s="15" t="s">
        <v>214</v>
      </c>
      <c r="C299" s="15" t="s">
        <v>306</v>
      </c>
      <c r="D299" s="15" t="s">
        <v>463</v>
      </c>
      <c r="E299" s="67">
        <v>1945</v>
      </c>
      <c r="F299" s="67">
        <v>0</v>
      </c>
      <c r="G299" s="67">
        <v>3</v>
      </c>
      <c r="H299" s="81">
        <v>5615.3</v>
      </c>
      <c r="I299" s="81">
        <v>5615.3</v>
      </c>
      <c r="J299" s="81">
        <v>4029.7</v>
      </c>
      <c r="K299" s="135">
        <v>332</v>
      </c>
      <c r="L299" s="127">
        <v>23399640</v>
      </c>
      <c r="M299" s="127">
        <v>11699820</v>
      </c>
      <c r="N299" s="127">
        <v>11699820</v>
      </c>
      <c r="O299" s="127">
        <v>0</v>
      </c>
      <c r="P299" s="125">
        <f t="shared" si="73"/>
        <v>4167.1219703310599</v>
      </c>
      <c r="Q299" s="126">
        <f t="shared" si="74"/>
        <v>9807</v>
      </c>
      <c r="R299" s="118">
        <f t="shared" si="75"/>
        <v>0</v>
      </c>
      <c r="S299" s="118">
        <f t="shared" si="76"/>
        <v>0</v>
      </c>
      <c r="T299" s="118">
        <f t="shared" si="77"/>
        <v>9807</v>
      </c>
      <c r="U299" s="118">
        <f t="shared" si="78"/>
        <v>0</v>
      </c>
      <c r="V299" s="118">
        <f t="shared" si="79"/>
        <v>0</v>
      </c>
    </row>
    <row r="300" spans="1:22" s="45" customFormat="1" outlineLevel="1" x14ac:dyDescent="0.3">
      <c r="A300" s="62">
        <f t="shared" si="80"/>
        <v>285</v>
      </c>
      <c r="B300" s="15" t="s">
        <v>214</v>
      </c>
      <c r="C300" s="15" t="s">
        <v>306</v>
      </c>
      <c r="D300" s="15" t="s">
        <v>745</v>
      </c>
      <c r="E300" s="67">
        <v>1984</v>
      </c>
      <c r="F300" s="67">
        <v>0</v>
      </c>
      <c r="G300" s="67">
        <v>10</v>
      </c>
      <c r="H300" s="81">
        <v>6621</v>
      </c>
      <c r="I300" s="81">
        <v>5478.6</v>
      </c>
      <c r="J300" s="81">
        <v>2948</v>
      </c>
      <c r="K300" s="135">
        <v>200</v>
      </c>
      <c r="L300" s="127">
        <v>4039664</v>
      </c>
      <c r="M300" s="127">
        <v>2019832</v>
      </c>
      <c r="N300" s="127">
        <v>1817848.8</v>
      </c>
      <c r="O300" s="127">
        <v>201983.2</v>
      </c>
      <c r="P300" s="125">
        <f t="shared" si="73"/>
        <v>737.35333844412798</v>
      </c>
      <c r="Q300" s="126">
        <f t="shared" si="74"/>
        <v>9919</v>
      </c>
      <c r="R300" s="118">
        <f t="shared" si="75"/>
        <v>0</v>
      </c>
      <c r="S300" s="118">
        <f t="shared" si="76"/>
        <v>0</v>
      </c>
      <c r="T300" s="118">
        <f t="shared" si="77"/>
        <v>0</v>
      </c>
      <c r="U300" s="118">
        <f t="shared" si="78"/>
        <v>0</v>
      </c>
      <c r="V300" s="118">
        <f t="shared" si="79"/>
        <v>9919</v>
      </c>
    </row>
    <row r="301" spans="1:22" s="45" customFormat="1" ht="27.6" outlineLevel="1" x14ac:dyDescent="0.3">
      <c r="A301" s="62">
        <f t="shared" si="80"/>
        <v>286</v>
      </c>
      <c r="B301" s="15" t="s">
        <v>214</v>
      </c>
      <c r="C301" s="15" t="s">
        <v>306</v>
      </c>
      <c r="D301" s="15" t="s">
        <v>762</v>
      </c>
      <c r="E301" s="67">
        <v>1978</v>
      </c>
      <c r="F301" s="67">
        <v>0</v>
      </c>
      <c r="G301" s="67">
        <v>5</v>
      </c>
      <c r="H301" s="81">
        <v>4058.74</v>
      </c>
      <c r="I301" s="81">
        <v>4058.74</v>
      </c>
      <c r="J301" s="81">
        <v>3814.24</v>
      </c>
      <c r="K301" s="135">
        <v>190</v>
      </c>
      <c r="L301" s="127">
        <v>6516300</v>
      </c>
      <c r="M301" s="127">
        <v>3258150</v>
      </c>
      <c r="N301" s="127">
        <v>3258150</v>
      </c>
      <c r="O301" s="127">
        <v>0</v>
      </c>
      <c r="P301" s="125">
        <f t="shared" si="73"/>
        <v>1605.4982580800938</v>
      </c>
      <c r="Q301" s="126">
        <f t="shared" si="74"/>
        <v>9807</v>
      </c>
      <c r="R301" s="118">
        <f t="shared" si="75"/>
        <v>0</v>
      </c>
      <c r="S301" s="118">
        <f t="shared" si="76"/>
        <v>0</v>
      </c>
      <c r="T301" s="118">
        <f t="shared" si="77"/>
        <v>9807</v>
      </c>
      <c r="U301" s="118">
        <f t="shared" si="78"/>
        <v>0</v>
      </c>
      <c r="V301" s="118">
        <f t="shared" si="79"/>
        <v>0</v>
      </c>
    </row>
    <row r="302" spans="1:22" s="45" customFormat="1" outlineLevel="1" x14ac:dyDescent="0.3">
      <c r="A302" s="62">
        <f t="shared" si="80"/>
        <v>287</v>
      </c>
      <c r="B302" s="15" t="s">
        <v>214</v>
      </c>
      <c r="C302" s="15" t="s">
        <v>306</v>
      </c>
      <c r="D302" s="15" t="s">
        <v>940</v>
      </c>
      <c r="E302" s="67">
        <v>1961</v>
      </c>
      <c r="F302" s="67">
        <v>0</v>
      </c>
      <c r="G302" s="67">
        <v>2</v>
      </c>
      <c r="H302" s="81">
        <v>464</v>
      </c>
      <c r="I302" s="81">
        <v>349.3</v>
      </c>
      <c r="J302" s="81">
        <v>212.1</v>
      </c>
      <c r="K302" s="135">
        <v>20</v>
      </c>
      <c r="L302" s="127">
        <v>476010</v>
      </c>
      <c r="M302" s="127">
        <v>238005</v>
      </c>
      <c r="N302" s="127">
        <v>204684.3</v>
      </c>
      <c r="O302" s="127">
        <v>33320.699999999997</v>
      </c>
      <c r="P302" s="125">
        <f t="shared" si="73"/>
        <v>1362.7540795877469</v>
      </c>
      <c r="Q302" s="126">
        <f t="shared" si="74"/>
        <v>16737</v>
      </c>
      <c r="R302" s="118">
        <f t="shared" si="75"/>
        <v>0</v>
      </c>
      <c r="S302" s="118">
        <f t="shared" si="76"/>
        <v>16737</v>
      </c>
      <c r="T302" s="118">
        <f t="shared" si="77"/>
        <v>0</v>
      </c>
      <c r="U302" s="118">
        <f t="shared" si="78"/>
        <v>0</v>
      </c>
      <c r="V302" s="118">
        <f t="shared" si="79"/>
        <v>0</v>
      </c>
    </row>
    <row r="303" spans="1:22" s="45" customFormat="1" outlineLevel="1" x14ac:dyDescent="0.3">
      <c r="A303" s="62">
        <f t="shared" si="80"/>
        <v>288</v>
      </c>
      <c r="B303" s="15" t="s">
        <v>214</v>
      </c>
      <c r="C303" s="15" t="s">
        <v>306</v>
      </c>
      <c r="D303" s="15" t="s">
        <v>941</v>
      </c>
      <c r="E303" s="67">
        <v>1998</v>
      </c>
      <c r="F303" s="67">
        <v>0</v>
      </c>
      <c r="G303" s="67">
        <v>9</v>
      </c>
      <c r="H303" s="81">
        <v>3166.6</v>
      </c>
      <c r="I303" s="81">
        <v>2814.9</v>
      </c>
      <c r="J303" s="81">
        <v>1424.97</v>
      </c>
      <c r="K303" s="135">
        <v>90</v>
      </c>
      <c r="L303" s="127">
        <v>1664882</v>
      </c>
      <c r="M303" s="127">
        <v>832441</v>
      </c>
      <c r="N303" s="127">
        <v>707574.85</v>
      </c>
      <c r="O303" s="127">
        <v>124866.15</v>
      </c>
      <c r="P303" s="125">
        <f t="shared" si="73"/>
        <v>591.45333759636219</v>
      </c>
      <c r="Q303" s="126">
        <f t="shared" si="74"/>
        <v>10112</v>
      </c>
      <c r="R303" s="118">
        <f t="shared" si="75"/>
        <v>0</v>
      </c>
      <c r="S303" s="118">
        <f t="shared" si="76"/>
        <v>0</v>
      </c>
      <c r="T303" s="118">
        <f t="shared" si="77"/>
        <v>0</v>
      </c>
      <c r="U303" s="118">
        <f t="shared" si="78"/>
        <v>10112</v>
      </c>
      <c r="V303" s="118">
        <f t="shared" si="79"/>
        <v>0</v>
      </c>
    </row>
    <row r="304" spans="1:22" s="45" customFormat="1" ht="27.6" outlineLevel="1" x14ac:dyDescent="0.3">
      <c r="A304" s="62">
        <f t="shared" si="80"/>
        <v>289</v>
      </c>
      <c r="B304" s="15" t="s">
        <v>214</v>
      </c>
      <c r="C304" s="15" t="s">
        <v>306</v>
      </c>
      <c r="D304" s="15" t="s">
        <v>942</v>
      </c>
      <c r="E304" s="67">
        <v>1945</v>
      </c>
      <c r="F304" s="67">
        <v>0</v>
      </c>
      <c r="G304" s="67">
        <v>4</v>
      </c>
      <c r="H304" s="81">
        <v>2187.6</v>
      </c>
      <c r="I304" s="81">
        <v>1765.9</v>
      </c>
      <c r="J304" s="81">
        <v>982.8</v>
      </c>
      <c r="K304" s="135">
        <v>70</v>
      </c>
      <c r="L304" s="127">
        <v>2795208</v>
      </c>
      <c r="M304" s="127">
        <v>1397604</v>
      </c>
      <c r="N304" s="127">
        <v>1143240.07</v>
      </c>
      <c r="O304" s="127">
        <v>254363.93</v>
      </c>
      <c r="P304" s="125">
        <f t="shared" si="73"/>
        <v>1582.8801177869641</v>
      </c>
      <c r="Q304" s="126">
        <f t="shared" si="74"/>
        <v>9807</v>
      </c>
      <c r="R304" s="118">
        <f t="shared" si="75"/>
        <v>0</v>
      </c>
      <c r="S304" s="118">
        <f t="shared" si="76"/>
        <v>0</v>
      </c>
      <c r="T304" s="118">
        <f t="shared" si="77"/>
        <v>9807</v>
      </c>
      <c r="U304" s="118">
        <f t="shared" si="78"/>
        <v>0</v>
      </c>
      <c r="V304" s="118">
        <f t="shared" si="79"/>
        <v>0</v>
      </c>
    </row>
    <row r="305" spans="1:22" s="45" customFormat="1" outlineLevel="1" x14ac:dyDescent="0.3">
      <c r="A305" s="62">
        <f t="shared" si="80"/>
        <v>290</v>
      </c>
      <c r="B305" s="15" t="s">
        <v>214</v>
      </c>
      <c r="C305" s="15" t="s">
        <v>306</v>
      </c>
      <c r="D305" s="15" t="s">
        <v>943</v>
      </c>
      <c r="E305" s="67">
        <v>1945</v>
      </c>
      <c r="F305" s="67">
        <v>0</v>
      </c>
      <c r="G305" s="67">
        <v>2</v>
      </c>
      <c r="H305" s="81">
        <v>724.7</v>
      </c>
      <c r="I305" s="81">
        <v>498.5</v>
      </c>
      <c r="J305" s="81">
        <v>298.10000000000002</v>
      </c>
      <c r="K305" s="135">
        <v>15</v>
      </c>
      <c r="L305" s="127">
        <v>694522</v>
      </c>
      <c r="M305" s="127">
        <v>347261</v>
      </c>
      <c r="N305" s="127">
        <v>312534.90000000002</v>
      </c>
      <c r="O305" s="127">
        <v>34726.1</v>
      </c>
      <c r="P305" s="125">
        <f t="shared" si="73"/>
        <v>1393.2236710130392</v>
      </c>
      <c r="Q305" s="126">
        <f t="shared" si="74"/>
        <v>16737</v>
      </c>
      <c r="R305" s="118">
        <f t="shared" si="75"/>
        <v>0</v>
      </c>
      <c r="S305" s="118">
        <f t="shared" si="76"/>
        <v>16737</v>
      </c>
      <c r="T305" s="118">
        <f t="shared" si="77"/>
        <v>0</v>
      </c>
      <c r="U305" s="118">
        <f t="shared" si="78"/>
        <v>0</v>
      </c>
      <c r="V305" s="118">
        <f t="shared" si="79"/>
        <v>0</v>
      </c>
    </row>
    <row r="306" spans="1:22" s="45" customFormat="1" outlineLevel="1" x14ac:dyDescent="0.3">
      <c r="A306" s="62">
        <f t="shared" si="80"/>
        <v>291</v>
      </c>
      <c r="B306" s="15" t="s">
        <v>214</v>
      </c>
      <c r="C306" s="15" t="s">
        <v>306</v>
      </c>
      <c r="D306" s="15" t="s">
        <v>944</v>
      </c>
      <c r="E306" s="67">
        <v>1960</v>
      </c>
      <c r="F306" s="67">
        <v>0</v>
      </c>
      <c r="G306" s="67">
        <v>3</v>
      </c>
      <c r="H306" s="81">
        <v>1606.3</v>
      </c>
      <c r="I306" s="81">
        <v>1480</v>
      </c>
      <c r="J306" s="81">
        <v>852.48</v>
      </c>
      <c r="K306" s="135">
        <v>90</v>
      </c>
      <c r="L306" s="127">
        <v>2930283</v>
      </c>
      <c r="M306" s="127">
        <v>1465141.5</v>
      </c>
      <c r="N306" s="127">
        <v>1318627.3500000001</v>
      </c>
      <c r="O306" s="127">
        <v>146514.15</v>
      </c>
      <c r="P306" s="125">
        <f t="shared" si="73"/>
        <v>1979.920945945946</v>
      </c>
      <c r="Q306" s="126">
        <f t="shared" si="74"/>
        <v>9807</v>
      </c>
      <c r="R306" s="118">
        <f t="shared" si="75"/>
        <v>0</v>
      </c>
      <c r="S306" s="118">
        <f t="shared" si="76"/>
        <v>0</v>
      </c>
      <c r="T306" s="118">
        <f t="shared" si="77"/>
        <v>9807</v>
      </c>
      <c r="U306" s="118">
        <f t="shared" si="78"/>
        <v>0</v>
      </c>
      <c r="V306" s="118">
        <f t="shared" si="79"/>
        <v>0</v>
      </c>
    </row>
    <row r="307" spans="1:22" s="45" customFormat="1" outlineLevel="1" x14ac:dyDescent="0.3">
      <c r="A307" s="62">
        <f t="shared" si="80"/>
        <v>292</v>
      </c>
      <c r="B307" s="15" t="s">
        <v>214</v>
      </c>
      <c r="C307" s="15" t="s">
        <v>306</v>
      </c>
      <c r="D307" s="15" t="s">
        <v>945</v>
      </c>
      <c r="E307" s="67">
        <v>1968</v>
      </c>
      <c r="F307" s="67">
        <v>0</v>
      </c>
      <c r="G307" s="67">
        <v>5</v>
      </c>
      <c r="H307" s="81">
        <v>3557</v>
      </c>
      <c r="I307" s="81">
        <v>3474.8</v>
      </c>
      <c r="J307" s="81">
        <v>1583.73</v>
      </c>
      <c r="K307" s="135">
        <v>173</v>
      </c>
      <c r="L307" s="127">
        <v>878800</v>
      </c>
      <c r="M307" s="127">
        <v>439400</v>
      </c>
      <c r="N307" s="127">
        <v>395460</v>
      </c>
      <c r="O307" s="127">
        <v>43940</v>
      </c>
      <c r="P307" s="125">
        <f t="shared" si="73"/>
        <v>252.90664210889835</v>
      </c>
      <c r="Q307" s="126">
        <f t="shared" si="74"/>
        <v>9807</v>
      </c>
      <c r="R307" s="118">
        <f t="shared" si="75"/>
        <v>0</v>
      </c>
      <c r="S307" s="118">
        <f t="shared" si="76"/>
        <v>0</v>
      </c>
      <c r="T307" s="118">
        <f t="shared" si="77"/>
        <v>9807</v>
      </c>
      <c r="U307" s="118">
        <f t="shared" si="78"/>
        <v>0</v>
      </c>
      <c r="V307" s="118">
        <f t="shared" si="79"/>
        <v>0</v>
      </c>
    </row>
    <row r="308" spans="1:22" s="45" customFormat="1" outlineLevel="1" x14ac:dyDescent="0.3">
      <c r="A308" s="62">
        <f t="shared" si="80"/>
        <v>293</v>
      </c>
      <c r="B308" s="15" t="s">
        <v>214</v>
      </c>
      <c r="C308" s="15" t="s">
        <v>306</v>
      </c>
      <c r="D308" s="15" t="s">
        <v>750</v>
      </c>
      <c r="E308" s="67">
        <v>1966</v>
      </c>
      <c r="F308" s="67">
        <v>0</v>
      </c>
      <c r="G308" s="67">
        <v>5</v>
      </c>
      <c r="H308" s="81">
        <v>7010.8</v>
      </c>
      <c r="I308" s="81">
        <v>5818.8</v>
      </c>
      <c r="J308" s="81">
        <v>3310.65</v>
      </c>
      <c r="K308" s="135">
        <v>225</v>
      </c>
      <c r="L308" s="127">
        <v>1204000</v>
      </c>
      <c r="M308" s="127">
        <v>602000</v>
      </c>
      <c r="N308" s="127">
        <v>528556</v>
      </c>
      <c r="O308" s="127">
        <v>73444</v>
      </c>
      <c r="P308" s="125">
        <f t="shared" si="73"/>
        <v>206.91551522650718</v>
      </c>
      <c r="Q308" s="126">
        <f t="shared" si="74"/>
        <v>9807</v>
      </c>
      <c r="R308" s="118">
        <f t="shared" si="75"/>
        <v>0</v>
      </c>
      <c r="S308" s="118">
        <f t="shared" si="76"/>
        <v>0</v>
      </c>
      <c r="T308" s="118">
        <f t="shared" si="77"/>
        <v>9807</v>
      </c>
      <c r="U308" s="118">
        <f t="shared" si="78"/>
        <v>0</v>
      </c>
      <c r="V308" s="118">
        <f t="shared" si="79"/>
        <v>0</v>
      </c>
    </row>
    <row r="309" spans="1:22" s="45" customFormat="1" outlineLevel="1" x14ac:dyDescent="0.3">
      <c r="A309" s="62">
        <f t="shared" si="80"/>
        <v>294</v>
      </c>
      <c r="B309" s="15" t="s">
        <v>214</v>
      </c>
      <c r="C309" s="15" t="s">
        <v>306</v>
      </c>
      <c r="D309" s="15" t="s">
        <v>751</v>
      </c>
      <c r="E309" s="67">
        <v>1970</v>
      </c>
      <c r="F309" s="67">
        <v>0</v>
      </c>
      <c r="G309" s="67">
        <v>5</v>
      </c>
      <c r="H309" s="81">
        <v>4178.6000000000004</v>
      </c>
      <c r="I309" s="81">
        <v>3578.8</v>
      </c>
      <c r="J309" s="81">
        <v>3578.8</v>
      </c>
      <c r="K309" s="135">
        <v>175</v>
      </c>
      <c r="L309" s="127">
        <v>768267.15</v>
      </c>
      <c r="M309" s="127">
        <v>384133.58</v>
      </c>
      <c r="N309" s="127">
        <v>337269.27</v>
      </c>
      <c r="O309" s="127">
        <v>46864.3</v>
      </c>
      <c r="P309" s="125">
        <f t="shared" si="73"/>
        <v>214.67171957080586</v>
      </c>
      <c r="Q309" s="126">
        <f t="shared" si="74"/>
        <v>9807</v>
      </c>
      <c r="R309" s="118">
        <f t="shared" si="75"/>
        <v>0</v>
      </c>
      <c r="S309" s="118">
        <f t="shared" si="76"/>
        <v>0</v>
      </c>
      <c r="T309" s="118">
        <f t="shared" si="77"/>
        <v>9807</v>
      </c>
      <c r="U309" s="118">
        <f t="shared" si="78"/>
        <v>0</v>
      </c>
      <c r="V309" s="118">
        <f t="shared" si="79"/>
        <v>0</v>
      </c>
    </row>
    <row r="310" spans="1:22" s="45" customFormat="1" outlineLevel="1" x14ac:dyDescent="0.3">
      <c r="A310" s="62">
        <f t="shared" si="80"/>
        <v>295</v>
      </c>
      <c r="B310" s="15" t="s">
        <v>214</v>
      </c>
      <c r="C310" s="15" t="s">
        <v>306</v>
      </c>
      <c r="D310" s="15" t="s">
        <v>946</v>
      </c>
      <c r="E310" s="67">
        <v>1975</v>
      </c>
      <c r="F310" s="67">
        <v>0</v>
      </c>
      <c r="G310" s="67">
        <v>9</v>
      </c>
      <c r="H310" s="81">
        <v>9559.9</v>
      </c>
      <c r="I310" s="81">
        <v>7624</v>
      </c>
      <c r="J310" s="81">
        <v>4294.8</v>
      </c>
      <c r="K310" s="135">
        <v>360</v>
      </c>
      <c r="L310" s="127">
        <v>3825000</v>
      </c>
      <c r="M310" s="127">
        <v>1912500</v>
      </c>
      <c r="N310" s="127">
        <v>1721250</v>
      </c>
      <c r="O310" s="127">
        <v>191250</v>
      </c>
      <c r="P310" s="125">
        <f t="shared" si="73"/>
        <v>501.70514165792235</v>
      </c>
      <c r="Q310" s="126">
        <f t="shared" si="74"/>
        <v>10112</v>
      </c>
      <c r="R310" s="118">
        <f t="shared" si="75"/>
        <v>0</v>
      </c>
      <c r="S310" s="118">
        <f t="shared" si="76"/>
        <v>0</v>
      </c>
      <c r="T310" s="118">
        <f t="shared" si="77"/>
        <v>0</v>
      </c>
      <c r="U310" s="118">
        <f t="shared" si="78"/>
        <v>10112</v>
      </c>
      <c r="V310" s="118">
        <f t="shared" si="79"/>
        <v>0</v>
      </c>
    </row>
    <row r="311" spans="1:22" s="45" customFormat="1" ht="41.4" outlineLevel="1" x14ac:dyDescent="0.3">
      <c r="A311" s="62">
        <f t="shared" si="80"/>
        <v>296</v>
      </c>
      <c r="B311" s="15" t="s">
        <v>214</v>
      </c>
      <c r="C311" s="15" t="s">
        <v>306</v>
      </c>
      <c r="D311" s="15" t="s">
        <v>947</v>
      </c>
      <c r="E311" s="67">
        <v>1945</v>
      </c>
      <c r="F311" s="67">
        <v>0</v>
      </c>
      <c r="G311" s="67">
        <v>3</v>
      </c>
      <c r="H311" s="81">
        <v>3524.9</v>
      </c>
      <c r="I311" s="81">
        <v>2924.3</v>
      </c>
      <c r="J311" s="81">
        <v>2607.1</v>
      </c>
      <c r="K311" s="135">
        <v>193</v>
      </c>
      <c r="L311" s="127">
        <v>17627436</v>
      </c>
      <c r="M311" s="127">
        <v>8813718</v>
      </c>
      <c r="N311" s="127">
        <v>8813718</v>
      </c>
      <c r="O311" s="127">
        <v>0</v>
      </c>
      <c r="P311" s="125">
        <f t="shared" si="73"/>
        <v>6027.916424443456</v>
      </c>
      <c r="Q311" s="126">
        <f t="shared" si="74"/>
        <v>9807</v>
      </c>
      <c r="R311" s="118">
        <f t="shared" si="75"/>
        <v>0</v>
      </c>
      <c r="S311" s="118">
        <f t="shared" si="76"/>
        <v>0</v>
      </c>
      <c r="T311" s="118">
        <f t="shared" si="77"/>
        <v>9807</v>
      </c>
      <c r="U311" s="118">
        <f t="shared" si="78"/>
        <v>0</v>
      </c>
      <c r="V311" s="118">
        <f t="shared" si="79"/>
        <v>0</v>
      </c>
    </row>
    <row r="312" spans="1:22" s="45" customFormat="1" outlineLevel="1" x14ac:dyDescent="0.3">
      <c r="A312" s="62">
        <f t="shared" si="80"/>
        <v>297</v>
      </c>
      <c r="B312" s="15" t="s">
        <v>214</v>
      </c>
      <c r="C312" s="15" t="s">
        <v>306</v>
      </c>
      <c r="D312" s="15" t="s">
        <v>948</v>
      </c>
      <c r="E312" s="67">
        <v>1969</v>
      </c>
      <c r="F312" s="67">
        <v>0</v>
      </c>
      <c r="G312" s="67">
        <v>5</v>
      </c>
      <c r="H312" s="81">
        <v>3839.9</v>
      </c>
      <c r="I312" s="81">
        <v>2924.1</v>
      </c>
      <c r="J312" s="81">
        <v>1668.2</v>
      </c>
      <c r="K312" s="135">
        <v>175</v>
      </c>
      <c r="L312" s="127">
        <v>1607697</v>
      </c>
      <c r="M312" s="127">
        <v>803848.5</v>
      </c>
      <c r="N312" s="127">
        <v>723463.65</v>
      </c>
      <c r="O312" s="127">
        <v>80384.850000000006</v>
      </c>
      <c r="P312" s="125">
        <f t="shared" si="73"/>
        <v>549.8091720529394</v>
      </c>
      <c r="Q312" s="126">
        <f t="shared" si="74"/>
        <v>9807</v>
      </c>
      <c r="R312" s="118">
        <f t="shared" si="75"/>
        <v>0</v>
      </c>
      <c r="S312" s="118">
        <f t="shared" si="76"/>
        <v>0</v>
      </c>
      <c r="T312" s="118">
        <f t="shared" si="77"/>
        <v>9807</v>
      </c>
      <c r="U312" s="118">
        <f t="shared" si="78"/>
        <v>0</v>
      </c>
      <c r="V312" s="118">
        <f t="shared" si="79"/>
        <v>0</v>
      </c>
    </row>
    <row r="313" spans="1:22" s="45" customFormat="1" outlineLevel="1" x14ac:dyDescent="0.3">
      <c r="A313" s="62">
        <f t="shared" si="80"/>
        <v>298</v>
      </c>
      <c r="B313" s="15" t="s">
        <v>214</v>
      </c>
      <c r="C313" s="15" t="s">
        <v>306</v>
      </c>
      <c r="D313" s="15" t="s">
        <v>949</v>
      </c>
      <c r="E313" s="67">
        <v>1945</v>
      </c>
      <c r="F313" s="67">
        <v>0</v>
      </c>
      <c r="G313" s="67">
        <v>2</v>
      </c>
      <c r="H313" s="81">
        <v>344.2</v>
      </c>
      <c r="I313" s="81">
        <v>210.1</v>
      </c>
      <c r="J313" s="81">
        <v>139</v>
      </c>
      <c r="K313" s="135">
        <v>13</v>
      </c>
      <c r="L313" s="127">
        <v>619369.81000000006</v>
      </c>
      <c r="M313" s="127">
        <v>309684.90999999997</v>
      </c>
      <c r="N313" s="127">
        <v>266329.01</v>
      </c>
      <c r="O313" s="127">
        <v>43355.89</v>
      </c>
      <c r="P313" s="125">
        <f t="shared" si="73"/>
        <v>2947.9762494050456</v>
      </c>
      <c r="Q313" s="126">
        <f t="shared" si="74"/>
        <v>16737</v>
      </c>
      <c r="R313" s="118">
        <f t="shared" si="75"/>
        <v>0</v>
      </c>
      <c r="S313" s="118">
        <f t="shared" si="76"/>
        <v>16737</v>
      </c>
      <c r="T313" s="118">
        <f t="shared" si="77"/>
        <v>0</v>
      </c>
      <c r="U313" s="118">
        <f t="shared" si="78"/>
        <v>0</v>
      </c>
      <c r="V313" s="118">
        <f t="shared" si="79"/>
        <v>0</v>
      </c>
    </row>
    <row r="314" spans="1:22" s="45" customFormat="1" outlineLevel="1" x14ac:dyDescent="0.3">
      <c r="A314" s="62">
        <f t="shared" si="80"/>
        <v>299</v>
      </c>
      <c r="B314" s="15" t="s">
        <v>214</v>
      </c>
      <c r="C314" s="15" t="s">
        <v>306</v>
      </c>
      <c r="D314" s="15" t="s">
        <v>950</v>
      </c>
      <c r="E314" s="67">
        <v>1945</v>
      </c>
      <c r="F314" s="67">
        <v>0</v>
      </c>
      <c r="G314" s="67">
        <v>1</v>
      </c>
      <c r="H314" s="81">
        <v>135.5</v>
      </c>
      <c r="I314" s="81">
        <v>135.5</v>
      </c>
      <c r="J314" s="81">
        <v>67.900000000000006</v>
      </c>
      <c r="K314" s="135">
        <v>8</v>
      </c>
      <c r="L314" s="127">
        <v>3534016.45</v>
      </c>
      <c r="M314" s="127">
        <v>1767008.23</v>
      </c>
      <c r="N314" s="127">
        <v>1767008.22</v>
      </c>
      <c r="O314" s="127">
        <v>0</v>
      </c>
      <c r="P314" s="125">
        <f t="shared" si="73"/>
        <v>26081.30221402214</v>
      </c>
      <c r="Q314" s="126">
        <f t="shared" si="74"/>
        <v>18174</v>
      </c>
      <c r="R314" s="118">
        <f t="shared" si="75"/>
        <v>18174</v>
      </c>
      <c r="S314" s="118">
        <f t="shared" si="76"/>
        <v>0</v>
      </c>
      <c r="T314" s="118">
        <f t="shared" si="77"/>
        <v>0</v>
      </c>
      <c r="U314" s="118">
        <f t="shared" si="78"/>
        <v>0</v>
      </c>
      <c r="V314" s="118">
        <f t="shared" si="79"/>
        <v>0</v>
      </c>
    </row>
    <row r="315" spans="1:22" s="45" customFormat="1" outlineLevel="1" x14ac:dyDescent="0.3">
      <c r="A315" s="62">
        <f t="shared" si="80"/>
        <v>300</v>
      </c>
      <c r="B315" s="15" t="s">
        <v>214</v>
      </c>
      <c r="C315" s="15" t="s">
        <v>306</v>
      </c>
      <c r="D315" s="15" t="s">
        <v>951</v>
      </c>
      <c r="E315" s="67">
        <v>1967</v>
      </c>
      <c r="F315" s="67">
        <v>0</v>
      </c>
      <c r="G315" s="67">
        <v>5</v>
      </c>
      <c r="H315" s="81">
        <v>3933.4</v>
      </c>
      <c r="I315" s="81">
        <v>3532</v>
      </c>
      <c r="J315" s="81">
        <v>2173.5</v>
      </c>
      <c r="K315" s="135">
        <v>193</v>
      </c>
      <c r="L315" s="127">
        <v>717000</v>
      </c>
      <c r="M315" s="127">
        <v>358500</v>
      </c>
      <c r="N315" s="127">
        <v>314763</v>
      </c>
      <c r="O315" s="127">
        <v>43737</v>
      </c>
      <c r="P315" s="125">
        <f t="shared" si="73"/>
        <v>203.00113250283127</v>
      </c>
      <c r="Q315" s="126">
        <f t="shared" si="74"/>
        <v>9807</v>
      </c>
      <c r="R315" s="118">
        <f t="shared" si="75"/>
        <v>0</v>
      </c>
      <c r="S315" s="118">
        <f t="shared" si="76"/>
        <v>0</v>
      </c>
      <c r="T315" s="118">
        <f t="shared" si="77"/>
        <v>9807</v>
      </c>
      <c r="U315" s="118">
        <f t="shared" si="78"/>
        <v>0</v>
      </c>
      <c r="V315" s="118">
        <f t="shared" si="79"/>
        <v>0</v>
      </c>
    </row>
    <row r="316" spans="1:22" s="48" customFormat="1" outlineLevel="1" x14ac:dyDescent="0.25">
      <c r="A316" s="62">
        <f t="shared" si="80"/>
        <v>301</v>
      </c>
      <c r="B316" s="15" t="s">
        <v>214</v>
      </c>
      <c r="C316" s="15" t="s">
        <v>306</v>
      </c>
      <c r="D316" s="15" t="s">
        <v>952</v>
      </c>
      <c r="E316" s="67">
        <v>1945</v>
      </c>
      <c r="F316" s="67">
        <v>0</v>
      </c>
      <c r="G316" s="67">
        <v>3</v>
      </c>
      <c r="H316" s="81">
        <v>1423.5</v>
      </c>
      <c r="I316" s="81">
        <v>1281</v>
      </c>
      <c r="J316" s="81">
        <v>679.2</v>
      </c>
      <c r="K316" s="135">
        <v>60</v>
      </c>
      <c r="L316" s="127">
        <v>1858974</v>
      </c>
      <c r="M316" s="127">
        <v>929487</v>
      </c>
      <c r="N316" s="127">
        <v>836538.3</v>
      </c>
      <c r="O316" s="127">
        <v>92948.7</v>
      </c>
      <c r="P316" s="125">
        <f t="shared" si="73"/>
        <v>1451.1896955503512</v>
      </c>
      <c r="Q316" s="126">
        <f t="shared" si="74"/>
        <v>9807</v>
      </c>
      <c r="R316" s="118">
        <f t="shared" si="75"/>
        <v>0</v>
      </c>
      <c r="S316" s="118">
        <f t="shared" si="76"/>
        <v>0</v>
      </c>
      <c r="T316" s="118">
        <f t="shared" si="77"/>
        <v>9807</v>
      </c>
      <c r="U316" s="118">
        <f t="shared" si="78"/>
        <v>0</v>
      </c>
      <c r="V316" s="118">
        <f t="shared" si="79"/>
        <v>0</v>
      </c>
    </row>
    <row r="317" spans="1:22" s="45" customFormat="1" outlineLevel="1" x14ac:dyDescent="0.3">
      <c r="A317" s="62">
        <f t="shared" si="80"/>
        <v>302</v>
      </c>
      <c r="B317" s="15" t="s">
        <v>214</v>
      </c>
      <c r="C317" s="15" t="s">
        <v>306</v>
      </c>
      <c r="D317" s="15" t="s">
        <v>953</v>
      </c>
      <c r="E317" s="67">
        <v>1945</v>
      </c>
      <c r="F317" s="67">
        <v>0</v>
      </c>
      <c r="G317" s="67">
        <v>3</v>
      </c>
      <c r="H317" s="81">
        <v>916.1</v>
      </c>
      <c r="I317" s="81">
        <v>810.1</v>
      </c>
      <c r="J317" s="81">
        <v>538</v>
      </c>
      <c r="K317" s="135">
        <v>30</v>
      </c>
      <c r="L317" s="127">
        <v>1058378</v>
      </c>
      <c r="M317" s="127">
        <v>529189</v>
      </c>
      <c r="N317" s="127">
        <v>476270.1</v>
      </c>
      <c r="O317" s="127">
        <v>52918.9</v>
      </c>
      <c r="P317" s="125">
        <f t="shared" si="73"/>
        <v>1306.4782125663498</v>
      </c>
      <c r="Q317" s="126">
        <f t="shared" si="74"/>
        <v>9807</v>
      </c>
      <c r="R317" s="118">
        <f t="shared" si="75"/>
        <v>0</v>
      </c>
      <c r="S317" s="118">
        <f t="shared" si="76"/>
        <v>0</v>
      </c>
      <c r="T317" s="118">
        <f t="shared" si="77"/>
        <v>9807</v>
      </c>
      <c r="U317" s="118">
        <f t="shared" si="78"/>
        <v>0</v>
      </c>
      <c r="V317" s="118">
        <f t="shared" si="79"/>
        <v>0</v>
      </c>
    </row>
    <row r="318" spans="1:22" s="45" customFormat="1" outlineLevel="1" x14ac:dyDescent="0.3">
      <c r="A318" s="62">
        <f t="shared" si="80"/>
        <v>303</v>
      </c>
      <c r="B318" s="15" t="s">
        <v>214</v>
      </c>
      <c r="C318" s="15" t="s">
        <v>306</v>
      </c>
      <c r="D318" s="15" t="s">
        <v>954</v>
      </c>
      <c r="E318" s="67">
        <v>1945</v>
      </c>
      <c r="F318" s="67">
        <v>0</v>
      </c>
      <c r="G318" s="67">
        <v>3</v>
      </c>
      <c r="H318" s="81">
        <v>1421</v>
      </c>
      <c r="I318" s="81">
        <v>1279.0999999999999</v>
      </c>
      <c r="J318" s="81">
        <v>679.4</v>
      </c>
      <c r="K318" s="135">
        <v>60</v>
      </c>
      <c r="L318" s="127">
        <v>2100810.81</v>
      </c>
      <c r="M318" s="127">
        <v>1050405.4099999999</v>
      </c>
      <c r="N318" s="127">
        <v>945364.86</v>
      </c>
      <c r="O318" s="127">
        <v>105040.54</v>
      </c>
      <c r="P318" s="125">
        <f t="shared" si="73"/>
        <v>1642.4132671409586</v>
      </c>
      <c r="Q318" s="126">
        <f t="shared" si="74"/>
        <v>9807</v>
      </c>
      <c r="R318" s="118">
        <f t="shared" si="75"/>
        <v>0</v>
      </c>
      <c r="S318" s="118">
        <f t="shared" si="76"/>
        <v>0</v>
      </c>
      <c r="T318" s="118">
        <f t="shared" si="77"/>
        <v>9807</v>
      </c>
      <c r="U318" s="118">
        <f t="shared" si="78"/>
        <v>0</v>
      </c>
      <c r="V318" s="118">
        <f t="shared" si="79"/>
        <v>0</v>
      </c>
    </row>
    <row r="319" spans="1:22" s="45" customFormat="1" outlineLevel="1" x14ac:dyDescent="0.3">
      <c r="A319" s="62">
        <f t="shared" si="80"/>
        <v>304</v>
      </c>
      <c r="B319" s="15" t="s">
        <v>214</v>
      </c>
      <c r="C319" s="15" t="s">
        <v>306</v>
      </c>
      <c r="D319" s="15" t="s">
        <v>955</v>
      </c>
      <c r="E319" s="67">
        <v>1973</v>
      </c>
      <c r="F319" s="67">
        <v>0</v>
      </c>
      <c r="G319" s="67">
        <v>9</v>
      </c>
      <c r="H319" s="81">
        <v>2534</v>
      </c>
      <c r="I319" s="81">
        <v>2003</v>
      </c>
      <c r="J319" s="81">
        <v>1802.7</v>
      </c>
      <c r="K319" s="135">
        <v>83</v>
      </c>
      <c r="L319" s="127">
        <v>1145676.31</v>
      </c>
      <c r="M319" s="127">
        <v>572838.16</v>
      </c>
      <c r="N319" s="127">
        <v>480038.37</v>
      </c>
      <c r="O319" s="127">
        <v>92799.78</v>
      </c>
      <c r="P319" s="125">
        <f t="shared" si="73"/>
        <v>571.98018472291562</v>
      </c>
      <c r="Q319" s="126">
        <f t="shared" si="74"/>
        <v>10112</v>
      </c>
      <c r="R319" s="118">
        <f t="shared" si="75"/>
        <v>0</v>
      </c>
      <c r="S319" s="118">
        <f t="shared" si="76"/>
        <v>0</v>
      </c>
      <c r="T319" s="118">
        <f t="shared" si="77"/>
        <v>0</v>
      </c>
      <c r="U319" s="118">
        <f t="shared" si="78"/>
        <v>10112</v>
      </c>
      <c r="V319" s="118">
        <f t="shared" si="79"/>
        <v>0</v>
      </c>
    </row>
    <row r="320" spans="1:22" s="45" customFormat="1" outlineLevel="1" x14ac:dyDescent="0.3">
      <c r="A320" s="62">
        <f t="shared" si="80"/>
        <v>305</v>
      </c>
      <c r="B320" s="15" t="s">
        <v>214</v>
      </c>
      <c r="C320" s="15" t="s">
        <v>306</v>
      </c>
      <c r="D320" s="15" t="s">
        <v>956</v>
      </c>
      <c r="E320" s="67">
        <v>1973</v>
      </c>
      <c r="F320" s="67">
        <v>0</v>
      </c>
      <c r="G320" s="67">
        <v>9</v>
      </c>
      <c r="H320" s="81">
        <v>2583.3000000000002</v>
      </c>
      <c r="I320" s="81">
        <v>2023.3</v>
      </c>
      <c r="J320" s="81">
        <v>1210.4100000000001</v>
      </c>
      <c r="K320" s="135">
        <v>90</v>
      </c>
      <c r="L320" s="127">
        <v>587066</v>
      </c>
      <c r="M320" s="127">
        <v>293533</v>
      </c>
      <c r="N320" s="127">
        <v>257721.97</v>
      </c>
      <c r="O320" s="127">
        <v>35811.03</v>
      </c>
      <c r="P320" s="125">
        <f t="shared" si="73"/>
        <v>290.15272080264913</v>
      </c>
      <c r="Q320" s="126">
        <f t="shared" si="74"/>
        <v>10112</v>
      </c>
      <c r="R320" s="118">
        <f t="shared" si="75"/>
        <v>0</v>
      </c>
      <c r="S320" s="118">
        <f t="shared" si="76"/>
        <v>0</v>
      </c>
      <c r="T320" s="118">
        <f t="shared" si="77"/>
        <v>0</v>
      </c>
      <c r="U320" s="118">
        <f t="shared" si="78"/>
        <v>10112</v>
      </c>
      <c r="V320" s="118">
        <f t="shared" si="79"/>
        <v>0</v>
      </c>
    </row>
    <row r="321" spans="1:22" s="45" customFormat="1" outlineLevel="1" x14ac:dyDescent="0.3">
      <c r="A321" s="62">
        <f t="shared" si="80"/>
        <v>306</v>
      </c>
      <c r="B321" s="15" t="s">
        <v>214</v>
      </c>
      <c r="C321" s="15" t="s">
        <v>306</v>
      </c>
      <c r="D321" s="15" t="s">
        <v>957</v>
      </c>
      <c r="E321" s="67">
        <v>1972</v>
      </c>
      <c r="F321" s="67">
        <v>0</v>
      </c>
      <c r="G321" s="67">
        <v>9</v>
      </c>
      <c r="H321" s="81">
        <v>2658.9</v>
      </c>
      <c r="I321" s="81">
        <v>2367</v>
      </c>
      <c r="J321" s="81">
        <v>1288.4000000000001</v>
      </c>
      <c r="K321" s="135">
        <v>130</v>
      </c>
      <c r="L321" s="127">
        <v>667456</v>
      </c>
      <c r="M321" s="127">
        <v>333728</v>
      </c>
      <c r="N321" s="127">
        <v>279664.06</v>
      </c>
      <c r="O321" s="127">
        <v>54063.94</v>
      </c>
      <c r="P321" s="125">
        <f t="shared" si="73"/>
        <v>281.98394592310945</v>
      </c>
      <c r="Q321" s="126">
        <f t="shared" si="74"/>
        <v>10112</v>
      </c>
      <c r="R321" s="118">
        <f t="shared" si="75"/>
        <v>0</v>
      </c>
      <c r="S321" s="118">
        <f t="shared" si="76"/>
        <v>0</v>
      </c>
      <c r="T321" s="118">
        <f t="shared" si="77"/>
        <v>0</v>
      </c>
      <c r="U321" s="118">
        <f t="shared" si="78"/>
        <v>10112</v>
      </c>
      <c r="V321" s="118">
        <f t="shared" si="79"/>
        <v>0</v>
      </c>
    </row>
    <row r="322" spans="1:22" s="45" customFormat="1" outlineLevel="1" x14ac:dyDescent="0.3">
      <c r="A322" s="62">
        <f t="shared" si="80"/>
        <v>307</v>
      </c>
      <c r="B322" s="15" t="s">
        <v>214</v>
      </c>
      <c r="C322" s="15" t="s">
        <v>306</v>
      </c>
      <c r="D322" s="15" t="s">
        <v>958</v>
      </c>
      <c r="E322" s="67">
        <v>1945</v>
      </c>
      <c r="F322" s="67">
        <v>0</v>
      </c>
      <c r="G322" s="67">
        <v>2</v>
      </c>
      <c r="H322" s="81">
        <v>202.1</v>
      </c>
      <c r="I322" s="81">
        <v>120.3</v>
      </c>
      <c r="J322" s="81">
        <v>79.5</v>
      </c>
      <c r="K322" s="135">
        <v>8</v>
      </c>
      <c r="L322" s="127">
        <v>412155.33</v>
      </c>
      <c r="M322" s="127">
        <v>206077.67</v>
      </c>
      <c r="N322" s="127">
        <v>164862.13</v>
      </c>
      <c r="O322" s="127">
        <v>41215.53</v>
      </c>
      <c r="P322" s="125">
        <f t="shared" si="73"/>
        <v>3426.0625935162097</v>
      </c>
      <c r="Q322" s="126">
        <f t="shared" si="74"/>
        <v>16737</v>
      </c>
      <c r="R322" s="118">
        <f t="shared" si="75"/>
        <v>0</v>
      </c>
      <c r="S322" s="118">
        <f t="shared" si="76"/>
        <v>16737</v>
      </c>
      <c r="T322" s="118">
        <f t="shared" si="77"/>
        <v>0</v>
      </c>
      <c r="U322" s="118">
        <f t="shared" si="78"/>
        <v>0</v>
      </c>
      <c r="V322" s="118">
        <f t="shared" si="79"/>
        <v>0</v>
      </c>
    </row>
    <row r="323" spans="1:22" s="45" customFormat="1" outlineLevel="1" x14ac:dyDescent="0.3">
      <c r="A323" s="62">
        <f t="shared" si="80"/>
        <v>308</v>
      </c>
      <c r="B323" s="15" t="s">
        <v>214</v>
      </c>
      <c r="C323" s="15" t="s">
        <v>306</v>
      </c>
      <c r="D323" s="15" t="s">
        <v>959</v>
      </c>
      <c r="E323" s="67">
        <v>1945</v>
      </c>
      <c r="F323" s="67">
        <v>0</v>
      </c>
      <c r="G323" s="67">
        <v>2</v>
      </c>
      <c r="H323" s="81">
        <v>274.3</v>
      </c>
      <c r="I323" s="81">
        <v>274.3</v>
      </c>
      <c r="J323" s="81">
        <v>173.7</v>
      </c>
      <c r="K323" s="135">
        <v>23</v>
      </c>
      <c r="L323" s="127">
        <v>489700</v>
      </c>
      <c r="M323" s="127">
        <v>244850</v>
      </c>
      <c r="N323" s="127">
        <v>220365</v>
      </c>
      <c r="O323" s="127">
        <v>24485</v>
      </c>
      <c r="P323" s="125">
        <f t="shared" si="73"/>
        <v>1785.2716004374772</v>
      </c>
      <c r="Q323" s="126">
        <f t="shared" si="74"/>
        <v>16737</v>
      </c>
      <c r="R323" s="118">
        <f t="shared" si="75"/>
        <v>0</v>
      </c>
      <c r="S323" s="118">
        <f t="shared" si="76"/>
        <v>16737</v>
      </c>
      <c r="T323" s="118">
        <f t="shared" si="77"/>
        <v>0</v>
      </c>
      <c r="U323" s="118">
        <f t="shared" si="78"/>
        <v>0</v>
      </c>
      <c r="V323" s="118">
        <f t="shared" si="79"/>
        <v>0</v>
      </c>
    </row>
    <row r="324" spans="1:22" s="48" customFormat="1" outlineLevel="1" x14ac:dyDescent="0.25">
      <c r="A324" s="62">
        <f t="shared" si="80"/>
        <v>309</v>
      </c>
      <c r="B324" s="15" t="s">
        <v>214</v>
      </c>
      <c r="C324" s="15" t="s">
        <v>306</v>
      </c>
      <c r="D324" s="15" t="s">
        <v>960</v>
      </c>
      <c r="E324" s="67">
        <v>1945</v>
      </c>
      <c r="F324" s="67">
        <v>0</v>
      </c>
      <c r="G324" s="67">
        <v>3</v>
      </c>
      <c r="H324" s="81">
        <v>3061.9</v>
      </c>
      <c r="I324" s="81">
        <v>2117.9</v>
      </c>
      <c r="J324" s="81">
        <v>1188.4000000000001</v>
      </c>
      <c r="K324" s="135">
        <v>85</v>
      </c>
      <c r="L324" s="127">
        <v>2776338</v>
      </c>
      <c r="M324" s="127">
        <v>1388169</v>
      </c>
      <c r="N324" s="127">
        <v>1082771.82</v>
      </c>
      <c r="O324" s="127">
        <v>305397.18</v>
      </c>
      <c r="P324" s="125">
        <f t="shared" si="73"/>
        <v>1310.8919212427404</v>
      </c>
      <c r="Q324" s="126">
        <f t="shared" si="74"/>
        <v>9807</v>
      </c>
      <c r="R324" s="118">
        <f t="shared" si="75"/>
        <v>0</v>
      </c>
      <c r="S324" s="118">
        <f t="shared" si="76"/>
        <v>0</v>
      </c>
      <c r="T324" s="118">
        <f t="shared" si="77"/>
        <v>9807</v>
      </c>
      <c r="U324" s="118">
        <f t="shared" si="78"/>
        <v>0</v>
      </c>
      <c r="V324" s="118">
        <f t="shared" si="79"/>
        <v>0</v>
      </c>
    </row>
    <row r="325" spans="1:22" s="45" customFormat="1" outlineLevel="1" x14ac:dyDescent="0.3">
      <c r="A325" s="62">
        <f t="shared" si="80"/>
        <v>310</v>
      </c>
      <c r="B325" s="15" t="s">
        <v>214</v>
      </c>
      <c r="C325" s="15" t="s">
        <v>306</v>
      </c>
      <c r="D325" s="15" t="s">
        <v>464</v>
      </c>
      <c r="E325" s="67">
        <v>1945</v>
      </c>
      <c r="F325" s="67">
        <v>0</v>
      </c>
      <c r="G325" s="67">
        <v>2</v>
      </c>
      <c r="H325" s="81">
        <v>186.1</v>
      </c>
      <c r="I325" s="81">
        <v>186.1</v>
      </c>
      <c r="J325" s="81">
        <v>161.1</v>
      </c>
      <c r="K325" s="135">
        <v>18</v>
      </c>
      <c r="L325" s="127">
        <v>1034872.27</v>
      </c>
      <c r="M325" s="127">
        <v>517436.14</v>
      </c>
      <c r="N325" s="127">
        <v>517436.13</v>
      </c>
      <c r="O325" s="127">
        <v>0</v>
      </c>
      <c r="P325" s="125">
        <f t="shared" si="73"/>
        <v>5560.8397098334235</v>
      </c>
      <c r="Q325" s="126">
        <f t="shared" si="74"/>
        <v>16737</v>
      </c>
      <c r="R325" s="118">
        <f t="shared" si="75"/>
        <v>0</v>
      </c>
      <c r="S325" s="118">
        <f t="shared" si="76"/>
        <v>16737</v>
      </c>
      <c r="T325" s="118">
        <f t="shared" si="77"/>
        <v>0</v>
      </c>
      <c r="U325" s="118">
        <f t="shared" si="78"/>
        <v>0</v>
      </c>
      <c r="V325" s="118">
        <f t="shared" si="79"/>
        <v>0</v>
      </c>
    </row>
    <row r="326" spans="1:22" s="48" customFormat="1" outlineLevel="1" x14ac:dyDescent="0.25">
      <c r="A326" s="62">
        <f t="shared" si="80"/>
        <v>311</v>
      </c>
      <c r="B326" s="15" t="s">
        <v>214</v>
      </c>
      <c r="C326" s="15" t="s">
        <v>306</v>
      </c>
      <c r="D326" s="15" t="s">
        <v>738</v>
      </c>
      <c r="E326" s="67">
        <v>1945</v>
      </c>
      <c r="F326" s="67">
        <v>0</v>
      </c>
      <c r="G326" s="67">
        <v>2</v>
      </c>
      <c r="H326" s="81">
        <v>1488.3</v>
      </c>
      <c r="I326" s="81">
        <v>949</v>
      </c>
      <c r="J326" s="81">
        <v>514.79999999999995</v>
      </c>
      <c r="K326" s="135">
        <v>60</v>
      </c>
      <c r="L326" s="127">
        <v>1520484</v>
      </c>
      <c r="M326" s="127">
        <v>760242</v>
      </c>
      <c r="N326" s="127">
        <v>684217.8</v>
      </c>
      <c r="O326" s="127">
        <v>76024.2</v>
      </c>
      <c r="P326" s="125">
        <f t="shared" si="73"/>
        <v>1602.195995785037</v>
      </c>
      <c r="Q326" s="126">
        <f t="shared" si="74"/>
        <v>16737</v>
      </c>
      <c r="R326" s="118">
        <f t="shared" si="75"/>
        <v>0</v>
      </c>
      <c r="S326" s="118">
        <f t="shared" si="76"/>
        <v>16737</v>
      </c>
      <c r="T326" s="118">
        <f t="shared" si="77"/>
        <v>0</v>
      </c>
      <c r="U326" s="118">
        <f t="shared" si="78"/>
        <v>0</v>
      </c>
      <c r="V326" s="118">
        <f t="shared" si="79"/>
        <v>0</v>
      </c>
    </row>
    <row r="327" spans="1:22" s="48" customFormat="1" outlineLevel="1" x14ac:dyDescent="0.25">
      <c r="A327" s="62">
        <f t="shared" si="80"/>
        <v>312</v>
      </c>
      <c r="B327" s="15" t="s">
        <v>214</v>
      </c>
      <c r="C327" s="15" t="s">
        <v>306</v>
      </c>
      <c r="D327" s="15" t="s">
        <v>961</v>
      </c>
      <c r="E327" s="67">
        <v>1945</v>
      </c>
      <c r="F327" s="67">
        <v>0</v>
      </c>
      <c r="G327" s="67">
        <v>2</v>
      </c>
      <c r="H327" s="81">
        <v>719.3</v>
      </c>
      <c r="I327" s="81">
        <v>464.9</v>
      </c>
      <c r="J327" s="81">
        <v>250.1</v>
      </c>
      <c r="K327" s="135">
        <v>30</v>
      </c>
      <c r="L327" s="127">
        <v>872179</v>
      </c>
      <c r="M327" s="127">
        <v>436089.5</v>
      </c>
      <c r="N327" s="127">
        <v>375036.97</v>
      </c>
      <c r="O327" s="127">
        <v>61052.53</v>
      </c>
      <c r="P327" s="125">
        <f t="shared" si="73"/>
        <v>1876.0572166057218</v>
      </c>
      <c r="Q327" s="126">
        <f t="shared" si="74"/>
        <v>16737</v>
      </c>
      <c r="R327" s="118">
        <f t="shared" si="75"/>
        <v>0</v>
      </c>
      <c r="S327" s="118">
        <f t="shared" si="76"/>
        <v>16737</v>
      </c>
      <c r="T327" s="118">
        <f t="shared" si="77"/>
        <v>0</v>
      </c>
      <c r="U327" s="118">
        <f t="shared" si="78"/>
        <v>0</v>
      </c>
      <c r="V327" s="118">
        <f t="shared" si="79"/>
        <v>0</v>
      </c>
    </row>
    <row r="328" spans="1:22" s="45" customFormat="1" outlineLevel="1" x14ac:dyDescent="0.3">
      <c r="A328" s="62">
        <f t="shared" si="80"/>
        <v>313</v>
      </c>
      <c r="B328" s="15" t="s">
        <v>214</v>
      </c>
      <c r="C328" s="15" t="s">
        <v>306</v>
      </c>
      <c r="D328" s="15" t="s">
        <v>717</v>
      </c>
      <c r="E328" s="67">
        <v>1960</v>
      </c>
      <c r="F328" s="67">
        <v>0</v>
      </c>
      <c r="G328" s="67">
        <v>3</v>
      </c>
      <c r="H328" s="81">
        <v>1555.8</v>
      </c>
      <c r="I328" s="81">
        <v>1100.3</v>
      </c>
      <c r="J328" s="81">
        <v>511.02</v>
      </c>
      <c r="K328" s="135">
        <v>55</v>
      </c>
      <c r="L328" s="127">
        <v>958648</v>
      </c>
      <c r="M328" s="127">
        <v>479324</v>
      </c>
      <c r="N328" s="127">
        <v>431391.6</v>
      </c>
      <c r="O328" s="127">
        <v>47932.4</v>
      </c>
      <c r="P328" s="125">
        <f t="shared" si="73"/>
        <v>871.26056530037272</v>
      </c>
      <c r="Q328" s="126">
        <f t="shared" si="74"/>
        <v>9807</v>
      </c>
      <c r="R328" s="118">
        <f t="shared" si="75"/>
        <v>0</v>
      </c>
      <c r="S328" s="118">
        <f t="shared" si="76"/>
        <v>0</v>
      </c>
      <c r="T328" s="118">
        <f t="shared" si="77"/>
        <v>9807</v>
      </c>
      <c r="U328" s="118">
        <f t="shared" si="78"/>
        <v>0</v>
      </c>
      <c r="V328" s="118">
        <f t="shared" si="79"/>
        <v>0</v>
      </c>
    </row>
    <row r="329" spans="1:22" s="45" customFormat="1" outlineLevel="1" x14ac:dyDescent="0.3">
      <c r="A329" s="62">
        <f t="shared" si="80"/>
        <v>314</v>
      </c>
      <c r="B329" s="15" t="s">
        <v>214</v>
      </c>
      <c r="C329" s="15" t="s">
        <v>306</v>
      </c>
      <c r="D329" s="15" t="s">
        <v>962</v>
      </c>
      <c r="E329" s="67">
        <v>1945</v>
      </c>
      <c r="F329" s="67">
        <v>0</v>
      </c>
      <c r="G329" s="67">
        <v>3</v>
      </c>
      <c r="H329" s="81">
        <v>1110</v>
      </c>
      <c r="I329" s="81">
        <v>875.4</v>
      </c>
      <c r="J329" s="81">
        <v>380.6</v>
      </c>
      <c r="K329" s="135">
        <v>25</v>
      </c>
      <c r="L329" s="127">
        <v>1705040</v>
      </c>
      <c r="M329" s="127">
        <v>852520</v>
      </c>
      <c r="N329" s="127">
        <v>767268</v>
      </c>
      <c r="O329" s="127">
        <v>85252</v>
      </c>
      <c r="P329" s="125">
        <f t="shared" si="73"/>
        <v>1947.7267534841217</v>
      </c>
      <c r="Q329" s="126">
        <f t="shared" si="74"/>
        <v>9807</v>
      </c>
      <c r="R329" s="118">
        <f t="shared" si="75"/>
        <v>0</v>
      </c>
      <c r="S329" s="118">
        <f t="shared" si="76"/>
        <v>0</v>
      </c>
      <c r="T329" s="118">
        <f t="shared" si="77"/>
        <v>9807</v>
      </c>
      <c r="U329" s="118">
        <f t="shared" si="78"/>
        <v>0</v>
      </c>
      <c r="V329" s="118">
        <f t="shared" si="79"/>
        <v>0</v>
      </c>
    </row>
    <row r="330" spans="1:22" s="45" customFormat="1" outlineLevel="1" x14ac:dyDescent="0.3">
      <c r="A330" s="62">
        <f t="shared" si="80"/>
        <v>315</v>
      </c>
      <c r="B330" s="15" t="s">
        <v>214</v>
      </c>
      <c r="C330" s="15" t="s">
        <v>306</v>
      </c>
      <c r="D330" s="15" t="s">
        <v>963</v>
      </c>
      <c r="E330" s="67">
        <v>1945</v>
      </c>
      <c r="F330" s="67">
        <v>0</v>
      </c>
      <c r="G330" s="67">
        <v>3</v>
      </c>
      <c r="H330" s="81">
        <v>1198.3</v>
      </c>
      <c r="I330" s="81">
        <v>849</v>
      </c>
      <c r="J330" s="81">
        <v>544.41</v>
      </c>
      <c r="K330" s="135">
        <v>37</v>
      </c>
      <c r="L330" s="127">
        <v>1008455</v>
      </c>
      <c r="M330" s="127">
        <v>504227.5</v>
      </c>
      <c r="N330" s="127">
        <v>453804.75</v>
      </c>
      <c r="O330" s="127">
        <v>50422.75</v>
      </c>
      <c r="P330" s="125">
        <f t="shared" si="73"/>
        <v>1187.8150765606597</v>
      </c>
      <c r="Q330" s="126">
        <f t="shared" si="74"/>
        <v>9807</v>
      </c>
      <c r="R330" s="118">
        <f t="shared" si="75"/>
        <v>0</v>
      </c>
      <c r="S330" s="118">
        <f t="shared" si="76"/>
        <v>0</v>
      </c>
      <c r="T330" s="118">
        <f t="shared" si="77"/>
        <v>9807</v>
      </c>
      <c r="U330" s="118">
        <f t="shared" si="78"/>
        <v>0</v>
      </c>
      <c r="V330" s="118">
        <f t="shared" si="79"/>
        <v>0</v>
      </c>
    </row>
    <row r="331" spans="1:22" s="45" customFormat="1" outlineLevel="1" x14ac:dyDescent="0.3">
      <c r="A331" s="62">
        <f t="shared" si="80"/>
        <v>316</v>
      </c>
      <c r="B331" s="15" t="s">
        <v>214</v>
      </c>
      <c r="C331" s="15" t="s">
        <v>306</v>
      </c>
      <c r="D331" s="15" t="s">
        <v>723</v>
      </c>
      <c r="E331" s="67">
        <v>1945</v>
      </c>
      <c r="F331" s="67">
        <v>0</v>
      </c>
      <c r="G331" s="67">
        <v>2</v>
      </c>
      <c r="H331" s="81">
        <v>676</v>
      </c>
      <c r="I331" s="81">
        <v>425.7</v>
      </c>
      <c r="J331" s="81">
        <v>250.7</v>
      </c>
      <c r="K331" s="135">
        <v>25</v>
      </c>
      <c r="L331" s="127">
        <v>1199330</v>
      </c>
      <c r="M331" s="127">
        <v>599665</v>
      </c>
      <c r="N331" s="127">
        <v>539698.5</v>
      </c>
      <c r="O331" s="127">
        <v>59966.5</v>
      </c>
      <c r="P331" s="125">
        <f t="shared" si="73"/>
        <v>2817.3126614987082</v>
      </c>
      <c r="Q331" s="126">
        <f t="shared" si="74"/>
        <v>16737</v>
      </c>
      <c r="R331" s="118">
        <f t="shared" si="75"/>
        <v>0</v>
      </c>
      <c r="S331" s="118">
        <f t="shared" si="76"/>
        <v>16737</v>
      </c>
      <c r="T331" s="118">
        <f t="shared" si="77"/>
        <v>0</v>
      </c>
      <c r="U331" s="118">
        <f t="shared" si="78"/>
        <v>0</v>
      </c>
      <c r="V331" s="118">
        <f t="shared" si="79"/>
        <v>0</v>
      </c>
    </row>
    <row r="332" spans="1:22" s="45" customFormat="1" outlineLevel="1" x14ac:dyDescent="0.3">
      <c r="A332" s="62">
        <f t="shared" si="80"/>
        <v>317</v>
      </c>
      <c r="B332" s="15" t="s">
        <v>214</v>
      </c>
      <c r="C332" s="15" t="s">
        <v>306</v>
      </c>
      <c r="D332" s="15" t="s">
        <v>775</v>
      </c>
      <c r="E332" s="67">
        <v>1945</v>
      </c>
      <c r="F332" s="67">
        <v>0</v>
      </c>
      <c r="G332" s="67">
        <v>1</v>
      </c>
      <c r="H332" s="81">
        <v>522.29999999999995</v>
      </c>
      <c r="I332" s="81">
        <v>496.1</v>
      </c>
      <c r="J332" s="81">
        <v>466.76</v>
      </c>
      <c r="K332" s="135">
        <v>18</v>
      </c>
      <c r="L332" s="127">
        <v>650000</v>
      </c>
      <c r="M332" s="127">
        <v>325000</v>
      </c>
      <c r="N332" s="127">
        <v>325000</v>
      </c>
      <c r="O332" s="127">
        <v>0</v>
      </c>
      <c r="P332" s="125">
        <f t="shared" si="73"/>
        <v>1310.2197137673857</v>
      </c>
      <c r="Q332" s="126">
        <f t="shared" si="74"/>
        <v>18174</v>
      </c>
      <c r="R332" s="118">
        <f t="shared" si="75"/>
        <v>18174</v>
      </c>
      <c r="S332" s="118">
        <f t="shared" si="76"/>
        <v>0</v>
      </c>
      <c r="T332" s="118">
        <f t="shared" si="77"/>
        <v>0</v>
      </c>
      <c r="U332" s="118">
        <f t="shared" si="78"/>
        <v>0</v>
      </c>
      <c r="V332" s="118">
        <f t="shared" si="79"/>
        <v>0</v>
      </c>
    </row>
    <row r="333" spans="1:22" s="45" customFormat="1" ht="27.6" outlineLevel="1" x14ac:dyDescent="0.3">
      <c r="A333" s="62">
        <f t="shared" si="80"/>
        <v>318</v>
      </c>
      <c r="B333" s="15" t="s">
        <v>214</v>
      </c>
      <c r="C333" s="15" t="s">
        <v>306</v>
      </c>
      <c r="D333" s="15" t="s">
        <v>964</v>
      </c>
      <c r="E333" s="67">
        <v>1945</v>
      </c>
      <c r="F333" s="67">
        <v>0</v>
      </c>
      <c r="G333" s="67">
        <v>2</v>
      </c>
      <c r="H333" s="81">
        <v>624.70000000000005</v>
      </c>
      <c r="I333" s="81">
        <v>399.6</v>
      </c>
      <c r="J333" s="81">
        <v>210</v>
      </c>
      <c r="K333" s="135">
        <v>10</v>
      </c>
      <c r="L333" s="127">
        <v>1692794</v>
      </c>
      <c r="M333" s="127">
        <v>846397</v>
      </c>
      <c r="N333" s="127">
        <v>761757.3</v>
      </c>
      <c r="O333" s="127">
        <v>84639.7</v>
      </c>
      <c r="P333" s="125">
        <f t="shared" si="73"/>
        <v>4236.2212212212207</v>
      </c>
      <c r="Q333" s="126">
        <f t="shared" si="74"/>
        <v>16737</v>
      </c>
      <c r="R333" s="118">
        <f t="shared" si="75"/>
        <v>0</v>
      </c>
      <c r="S333" s="118">
        <f t="shared" si="76"/>
        <v>16737</v>
      </c>
      <c r="T333" s="118">
        <f t="shared" si="77"/>
        <v>0</v>
      </c>
      <c r="U333" s="118">
        <f t="shared" si="78"/>
        <v>0</v>
      </c>
      <c r="V333" s="118">
        <f t="shared" si="79"/>
        <v>0</v>
      </c>
    </row>
    <row r="334" spans="1:22" s="45" customFormat="1" outlineLevel="1" x14ac:dyDescent="0.3">
      <c r="A334" s="62">
        <f t="shared" si="80"/>
        <v>319</v>
      </c>
      <c r="B334" s="15" t="s">
        <v>214</v>
      </c>
      <c r="C334" s="15" t="s">
        <v>306</v>
      </c>
      <c r="D334" s="15" t="s">
        <v>965</v>
      </c>
      <c r="E334" s="67">
        <v>1945</v>
      </c>
      <c r="F334" s="67">
        <v>0</v>
      </c>
      <c r="G334" s="67" t="s">
        <v>47</v>
      </c>
      <c r="H334" s="81">
        <v>489.8</v>
      </c>
      <c r="I334" s="81">
        <v>458.8</v>
      </c>
      <c r="J334" s="81">
        <v>262.8</v>
      </c>
      <c r="K334" s="135">
        <v>10</v>
      </c>
      <c r="L334" s="127">
        <v>1924126.6</v>
      </c>
      <c r="M334" s="127">
        <v>962063.3</v>
      </c>
      <c r="N334" s="127">
        <v>827374.44</v>
      </c>
      <c r="O334" s="127">
        <v>134688.85999999999</v>
      </c>
      <c r="P334" s="125">
        <f t="shared" si="73"/>
        <v>4193.8243243243242</v>
      </c>
      <c r="Q334" s="126">
        <f t="shared" si="74"/>
        <v>9919</v>
      </c>
      <c r="R334" s="118">
        <f t="shared" si="75"/>
        <v>0</v>
      </c>
      <c r="S334" s="118">
        <f t="shared" si="76"/>
        <v>0</v>
      </c>
      <c r="T334" s="118">
        <f t="shared" si="77"/>
        <v>0</v>
      </c>
      <c r="U334" s="118">
        <f t="shared" si="78"/>
        <v>0</v>
      </c>
      <c r="V334" s="118">
        <f t="shared" si="79"/>
        <v>9919</v>
      </c>
    </row>
    <row r="335" spans="1:22" s="45" customFormat="1" outlineLevel="1" x14ac:dyDescent="0.3">
      <c r="A335" s="62">
        <f t="shared" si="80"/>
        <v>320</v>
      </c>
      <c r="B335" s="15" t="s">
        <v>214</v>
      </c>
      <c r="C335" s="15" t="s">
        <v>306</v>
      </c>
      <c r="D335" s="15" t="s">
        <v>966</v>
      </c>
      <c r="E335" s="67">
        <v>1945</v>
      </c>
      <c r="F335" s="67">
        <v>0</v>
      </c>
      <c r="G335" s="67">
        <v>1</v>
      </c>
      <c r="H335" s="81">
        <v>332</v>
      </c>
      <c r="I335" s="81">
        <v>206</v>
      </c>
      <c r="J335" s="81">
        <v>144.9</v>
      </c>
      <c r="K335" s="135">
        <v>5</v>
      </c>
      <c r="L335" s="127">
        <v>150136.23000000001</v>
      </c>
      <c r="M335" s="127">
        <v>75068.12</v>
      </c>
      <c r="N335" s="127">
        <v>64558.57</v>
      </c>
      <c r="O335" s="127">
        <v>10509.54</v>
      </c>
      <c r="P335" s="125">
        <f t="shared" si="73"/>
        <v>728.81665048543698</v>
      </c>
      <c r="Q335" s="126">
        <f t="shared" si="74"/>
        <v>18174</v>
      </c>
      <c r="R335" s="118">
        <f t="shared" si="75"/>
        <v>18174</v>
      </c>
      <c r="S335" s="118">
        <f t="shared" si="76"/>
        <v>0</v>
      </c>
      <c r="T335" s="118">
        <f t="shared" si="77"/>
        <v>0</v>
      </c>
      <c r="U335" s="118">
        <f t="shared" si="78"/>
        <v>0</v>
      </c>
      <c r="V335" s="118">
        <f t="shared" si="79"/>
        <v>0</v>
      </c>
    </row>
    <row r="336" spans="1:22" s="45" customFormat="1" outlineLevel="1" x14ac:dyDescent="0.3">
      <c r="A336" s="62">
        <f t="shared" si="80"/>
        <v>321</v>
      </c>
      <c r="B336" s="15" t="s">
        <v>214</v>
      </c>
      <c r="C336" s="15" t="s">
        <v>306</v>
      </c>
      <c r="D336" s="15" t="s">
        <v>728</v>
      </c>
      <c r="E336" s="67">
        <v>1945</v>
      </c>
      <c r="F336" s="67">
        <v>0</v>
      </c>
      <c r="G336" s="67">
        <v>4</v>
      </c>
      <c r="H336" s="81">
        <v>1707.4</v>
      </c>
      <c r="I336" s="81">
        <v>1374.4</v>
      </c>
      <c r="J336" s="81">
        <v>743.9</v>
      </c>
      <c r="K336" s="135">
        <v>78</v>
      </c>
      <c r="L336" s="127">
        <v>1155692</v>
      </c>
      <c r="M336" s="127">
        <v>577846</v>
      </c>
      <c r="N336" s="127">
        <v>520061.4</v>
      </c>
      <c r="O336" s="127">
        <v>57784.6</v>
      </c>
      <c r="P336" s="125">
        <f t="shared" ref="P336:P362" si="81">L336/I336</f>
        <v>840.87019790454008</v>
      </c>
      <c r="Q336" s="126">
        <f t="shared" ref="Q336:Q362" si="82">SUM(R336:V336)</f>
        <v>9807</v>
      </c>
      <c r="R336" s="118">
        <f t="shared" ref="R336:R362" si="83">IF(G336=1,18174,0)</f>
        <v>0</v>
      </c>
      <c r="S336" s="118">
        <f t="shared" ref="S336:S362" si="84">IF(G336=2,16737,0)</f>
        <v>0</v>
      </c>
      <c r="T336" s="118">
        <f t="shared" ref="T336:T362" si="85">IF(OR(3=G336,G336=4,G336=5),9807,0)</f>
        <v>9807</v>
      </c>
      <c r="U336" s="118">
        <f t="shared" ref="U336:U362" si="86">IF(OR(G336=6,G336=7,G336=8,G336=9),10112,0)</f>
        <v>0</v>
      </c>
      <c r="V336" s="118">
        <f t="shared" ref="V336:V362" si="87">IF(G336&gt;=10,9919,0)</f>
        <v>0</v>
      </c>
    </row>
    <row r="337" spans="1:22" s="45" customFormat="1" outlineLevel="1" x14ac:dyDescent="0.3">
      <c r="A337" s="62">
        <f t="shared" si="80"/>
        <v>322</v>
      </c>
      <c r="B337" s="15" t="s">
        <v>214</v>
      </c>
      <c r="C337" s="15" t="s">
        <v>306</v>
      </c>
      <c r="D337" s="15" t="s">
        <v>967</v>
      </c>
      <c r="E337" s="67">
        <v>1945</v>
      </c>
      <c r="F337" s="67">
        <v>0</v>
      </c>
      <c r="G337" s="67">
        <v>2</v>
      </c>
      <c r="H337" s="81">
        <v>380.6</v>
      </c>
      <c r="I337" s="81">
        <v>274.5</v>
      </c>
      <c r="J337" s="81">
        <v>139.5</v>
      </c>
      <c r="K337" s="135">
        <v>20</v>
      </c>
      <c r="L337" s="127">
        <v>348671.23</v>
      </c>
      <c r="M337" s="127">
        <v>174335.62</v>
      </c>
      <c r="N337" s="127">
        <v>139468.49</v>
      </c>
      <c r="O337" s="127">
        <v>34867.120000000003</v>
      </c>
      <c r="P337" s="125">
        <f t="shared" si="81"/>
        <v>1270.2048451730418</v>
      </c>
      <c r="Q337" s="126">
        <f t="shared" si="82"/>
        <v>16737</v>
      </c>
      <c r="R337" s="118">
        <f t="shared" si="83"/>
        <v>0</v>
      </c>
      <c r="S337" s="118">
        <f t="shared" si="84"/>
        <v>16737</v>
      </c>
      <c r="T337" s="118">
        <f t="shared" si="85"/>
        <v>0</v>
      </c>
      <c r="U337" s="118">
        <f t="shared" si="86"/>
        <v>0</v>
      </c>
      <c r="V337" s="118">
        <f t="shared" si="87"/>
        <v>0</v>
      </c>
    </row>
    <row r="338" spans="1:22" s="48" customFormat="1" outlineLevel="1" x14ac:dyDescent="0.25">
      <c r="A338" s="62">
        <f t="shared" ref="A338:A363" si="88">A337+1</f>
        <v>323</v>
      </c>
      <c r="B338" s="15" t="s">
        <v>214</v>
      </c>
      <c r="C338" s="15" t="s">
        <v>306</v>
      </c>
      <c r="D338" s="15" t="s">
        <v>968</v>
      </c>
      <c r="E338" s="67">
        <v>1945</v>
      </c>
      <c r="F338" s="67">
        <v>0</v>
      </c>
      <c r="G338" s="67">
        <v>2</v>
      </c>
      <c r="H338" s="81">
        <v>363.3</v>
      </c>
      <c r="I338" s="81">
        <v>234.9</v>
      </c>
      <c r="J338" s="81">
        <v>124.4</v>
      </c>
      <c r="K338" s="135">
        <v>15</v>
      </c>
      <c r="L338" s="127">
        <v>477316</v>
      </c>
      <c r="M338" s="127">
        <v>238658</v>
      </c>
      <c r="N338" s="127">
        <v>205245.88</v>
      </c>
      <c r="O338" s="127">
        <v>33412.120000000003</v>
      </c>
      <c r="P338" s="125">
        <f t="shared" si="81"/>
        <v>2031.9965942954448</v>
      </c>
      <c r="Q338" s="126">
        <f t="shared" si="82"/>
        <v>16737</v>
      </c>
      <c r="R338" s="118">
        <f t="shared" si="83"/>
        <v>0</v>
      </c>
      <c r="S338" s="118">
        <f t="shared" si="84"/>
        <v>16737</v>
      </c>
      <c r="T338" s="118">
        <f t="shared" si="85"/>
        <v>0</v>
      </c>
      <c r="U338" s="118">
        <f t="shared" si="86"/>
        <v>0</v>
      </c>
      <c r="V338" s="118">
        <f t="shared" si="87"/>
        <v>0</v>
      </c>
    </row>
    <row r="339" spans="1:22" s="45" customFormat="1" outlineLevel="1" x14ac:dyDescent="0.3">
      <c r="A339" s="62">
        <f t="shared" si="88"/>
        <v>324</v>
      </c>
      <c r="B339" s="15" t="s">
        <v>214</v>
      </c>
      <c r="C339" s="15" t="s">
        <v>306</v>
      </c>
      <c r="D339" s="15" t="s">
        <v>969</v>
      </c>
      <c r="E339" s="67">
        <v>1945</v>
      </c>
      <c r="F339" s="67">
        <v>0</v>
      </c>
      <c r="G339" s="67">
        <v>2</v>
      </c>
      <c r="H339" s="81">
        <v>886.5</v>
      </c>
      <c r="I339" s="81">
        <v>639.79999999999995</v>
      </c>
      <c r="J339" s="81">
        <v>358.8</v>
      </c>
      <c r="K339" s="135">
        <v>13</v>
      </c>
      <c r="L339" s="127">
        <v>878057.75</v>
      </c>
      <c r="M339" s="127">
        <v>439028.88</v>
      </c>
      <c r="N339" s="127">
        <v>395125.98</v>
      </c>
      <c r="O339" s="127">
        <v>43902.89</v>
      </c>
      <c r="P339" s="125">
        <f t="shared" si="81"/>
        <v>1372.3941075336043</v>
      </c>
      <c r="Q339" s="126">
        <f t="shared" si="82"/>
        <v>16737</v>
      </c>
      <c r="R339" s="118">
        <f t="shared" si="83"/>
        <v>0</v>
      </c>
      <c r="S339" s="118">
        <f t="shared" si="84"/>
        <v>16737</v>
      </c>
      <c r="T339" s="118">
        <f t="shared" si="85"/>
        <v>0</v>
      </c>
      <c r="U339" s="118">
        <f t="shared" si="86"/>
        <v>0</v>
      </c>
      <c r="V339" s="118">
        <f t="shared" si="87"/>
        <v>0</v>
      </c>
    </row>
    <row r="340" spans="1:22" s="45" customFormat="1" outlineLevel="1" x14ac:dyDescent="0.3">
      <c r="A340" s="62">
        <f t="shared" si="88"/>
        <v>325</v>
      </c>
      <c r="B340" s="15" t="s">
        <v>214</v>
      </c>
      <c r="C340" s="15" t="s">
        <v>306</v>
      </c>
      <c r="D340" s="15" t="s">
        <v>970</v>
      </c>
      <c r="E340" s="67">
        <v>1945</v>
      </c>
      <c r="F340" s="67">
        <v>0</v>
      </c>
      <c r="G340" s="67">
        <v>2</v>
      </c>
      <c r="H340" s="81">
        <v>400.9</v>
      </c>
      <c r="I340" s="81">
        <v>261.2</v>
      </c>
      <c r="J340" s="81">
        <v>156.69999999999999</v>
      </c>
      <c r="K340" s="135">
        <v>7</v>
      </c>
      <c r="L340" s="127">
        <v>519580</v>
      </c>
      <c r="M340" s="127">
        <v>259790</v>
      </c>
      <c r="N340" s="127">
        <v>207832</v>
      </c>
      <c r="O340" s="127">
        <v>51958</v>
      </c>
      <c r="P340" s="125">
        <f t="shared" si="81"/>
        <v>1989.2036753445636</v>
      </c>
      <c r="Q340" s="126">
        <f t="shared" si="82"/>
        <v>16737</v>
      </c>
      <c r="R340" s="118">
        <f t="shared" si="83"/>
        <v>0</v>
      </c>
      <c r="S340" s="118">
        <f t="shared" si="84"/>
        <v>16737</v>
      </c>
      <c r="T340" s="118">
        <f t="shared" si="85"/>
        <v>0</v>
      </c>
      <c r="U340" s="118">
        <f t="shared" si="86"/>
        <v>0</v>
      </c>
      <c r="V340" s="118">
        <f t="shared" si="87"/>
        <v>0</v>
      </c>
    </row>
    <row r="341" spans="1:22" s="45" customFormat="1" outlineLevel="1" x14ac:dyDescent="0.3">
      <c r="A341" s="62">
        <f t="shared" si="88"/>
        <v>326</v>
      </c>
      <c r="B341" s="15" t="s">
        <v>214</v>
      </c>
      <c r="C341" s="15" t="s">
        <v>306</v>
      </c>
      <c r="D341" s="15" t="s">
        <v>971</v>
      </c>
      <c r="E341" s="67">
        <v>1987</v>
      </c>
      <c r="F341" s="67">
        <v>0</v>
      </c>
      <c r="G341" s="67">
        <v>5</v>
      </c>
      <c r="H341" s="81">
        <v>3611.4</v>
      </c>
      <c r="I341" s="81">
        <v>3316.7</v>
      </c>
      <c r="J341" s="81">
        <v>1668.15</v>
      </c>
      <c r="K341" s="135">
        <v>163</v>
      </c>
      <c r="L341" s="127">
        <v>4326690</v>
      </c>
      <c r="M341" s="127">
        <v>2163345</v>
      </c>
      <c r="N341" s="127">
        <v>1730676</v>
      </c>
      <c r="O341" s="127">
        <v>432669</v>
      </c>
      <c r="P341" s="125">
        <f t="shared" si="81"/>
        <v>1304.5165375222359</v>
      </c>
      <c r="Q341" s="126">
        <f t="shared" si="82"/>
        <v>9807</v>
      </c>
      <c r="R341" s="118">
        <f t="shared" si="83"/>
        <v>0</v>
      </c>
      <c r="S341" s="118">
        <f t="shared" si="84"/>
        <v>0</v>
      </c>
      <c r="T341" s="118">
        <f t="shared" si="85"/>
        <v>9807</v>
      </c>
      <c r="U341" s="118">
        <f t="shared" si="86"/>
        <v>0</v>
      </c>
      <c r="V341" s="118">
        <f t="shared" si="87"/>
        <v>0</v>
      </c>
    </row>
    <row r="342" spans="1:22" s="45" customFormat="1" outlineLevel="1" x14ac:dyDescent="0.3">
      <c r="A342" s="62">
        <f t="shared" si="88"/>
        <v>327</v>
      </c>
      <c r="B342" s="15" t="s">
        <v>214</v>
      </c>
      <c r="C342" s="15" t="s">
        <v>306</v>
      </c>
      <c r="D342" s="15" t="s">
        <v>972</v>
      </c>
      <c r="E342" s="67">
        <v>1989</v>
      </c>
      <c r="F342" s="67">
        <v>0</v>
      </c>
      <c r="G342" s="67">
        <v>5</v>
      </c>
      <c r="H342" s="81">
        <v>9102</v>
      </c>
      <c r="I342" s="81">
        <v>8254.9</v>
      </c>
      <c r="J342" s="81">
        <v>3878.28</v>
      </c>
      <c r="K342" s="135">
        <v>365</v>
      </c>
      <c r="L342" s="127">
        <v>7698000</v>
      </c>
      <c r="M342" s="127">
        <v>3849000</v>
      </c>
      <c r="N342" s="127">
        <v>3079200</v>
      </c>
      <c r="O342" s="127">
        <v>769800</v>
      </c>
      <c r="P342" s="125">
        <f t="shared" si="81"/>
        <v>932.53703860737266</v>
      </c>
      <c r="Q342" s="126">
        <f t="shared" si="82"/>
        <v>9807</v>
      </c>
      <c r="R342" s="118">
        <f t="shared" si="83"/>
        <v>0</v>
      </c>
      <c r="S342" s="118">
        <f t="shared" si="84"/>
        <v>0</v>
      </c>
      <c r="T342" s="118">
        <f t="shared" si="85"/>
        <v>9807</v>
      </c>
      <c r="U342" s="118">
        <f t="shared" si="86"/>
        <v>0</v>
      </c>
      <c r="V342" s="118">
        <f t="shared" si="87"/>
        <v>0</v>
      </c>
    </row>
    <row r="343" spans="1:22" s="45" customFormat="1" outlineLevel="1" x14ac:dyDescent="0.3">
      <c r="A343" s="62">
        <f t="shared" si="88"/>
        <v>328</v>
      </c>
      <c r="B343" s="15" t="s">
        <v>214</v>
      </c>
      <c r="C343" s="15" t="s">
        <v>306</v>
      </c>
      <c r="D343" s="15" t="s">
        <v>973</v>
      </c>
      <c r="E343" s="67">
        <v>1966</v>
      </c>
      <c r="F343" s="67">
        <v>0</v>
      </c>
      <c r="G343" s="67">
        <v>5</v>
      </c>
      <c r="H343" s="81">
        <v>4434.1000000000004</v>
      </c>
      <c r="I343" s="81">
        <v>3389.8</v>
      </c>
      <c r="J343" s="81">
        <v>2084.5</v>
      </c>
      <c r="K343" s="135">
        <v>175</v>
      </c>
      <c r="L343" s="127">
        <v>1490146</v>
      </c>
      <c r="M343" s="127">
        <v>745073</v>
      </c>
      <c r="N343" s="127">
        <v>654174.09</v>
      </c>
      <c r="O343" s="127">
        <v>90898.91</v>
      </c>
      <c r="P343" s="125">
        <f t="shared" si="81"/>
        <v>439.59702637323733</v>
      </c>
      <c r="Q343" s="126">
        <f t="shared" si="82"/>
        <v>9807</v>
      </c>
      <c r="R343" s="118">
        <f t="shared" si="83"/>
        <v>0</v>
      </c>
      <c r="S343" s="118">
        <f t="shared" si="84"/>
        <v>0</v>
      </c>
      <c r="T343" s="118">
        <f t="shared" si="85"/>
        <v>9807</v>
      </c>
      <c r="U343" s="118">
        <f t="shared" si="86"/>
        <v>0</v>
      </c>
      <c r="V343" s="118">
        <f t="shared" si="87"/>
        <v>0</v>
      </c>
    </row>
    <row r="344" spans="1:22" s="45" customFormat="1" outlineLevel="1" x14ac:dyDescent="0.3">
      <c r="A344" s="62">
        <f t="shared" si="88"/>
        <v>329</v>
      </c>
      <c r="B344" s="15" t="s">
        <v>214</v>
      </c>
      <c r="C344" s="15" t="s">
        <v>306</v>
      </c>
      <c r="D344" s="15" t="s">
        <v>974</v>
      </c>
      <c r="E344" s="67">
        <v>1945</v>
      </c>
      <c r="F344" s="67">
        <v>0</v>
      </c>
      <c r="G344" s="67">
        <v>2</v>
      </c>
      <c r="H344" s="81">
        <v>983.1</v>
      </c>
      <c r="I344" s="81">
        <v>886.6</v>
      </c>
      <c r="J344" s="81">
        <v>510.6</v>
      </c>
      <c r="K344" s="135">
        <v>30</v>
      </c>
      <c r="L344" s="127">
        <v>1767389</v>
      </c>
      <c r="M344" s="127">
        <v>883694.5</v>
      </c>
      <c r="N344" s="127">
        <v>795325.05</v>
      </c>
      <c r="O344" s="127">
        <v>88369.45</v>
      </c>
      <c r="P344" s="125">
        <f t="shared" si="81"/>
        <v>1993.4457478005866</v>
      </c>
      <c r="Q344" s="126">
        <f t="shared" si="82"/>
        <v>16737</v>
      </c>
      <c r="R344" s="118">
        <f t="shared" si="83"/>
        <v>0</v>
      </c>
      <c r="S344" s="118">
        <f t="shared" si="84"/>
        <v>16737</v>
      </c>
      <c r="T344" s="118">
        <f t="shared" si="85"/>
        <v>0</v>
      </c>
      <c r="U344" s="118">
        <f t="shared" si="86"/>
        <v>0</v>
      </c>
      <c r="V344" s="118">
        <f t="shared" si="87"/>
        <v>0</v>
      </c>
    </row>
    <row r="345" spans="1:22" s="45" customFormat="1" outlineLevel="1" x14ac:dyDescent="0.3">
      <c r="A345" s="62">
        <f t="shared" si="88"/>
        <v>330</v>
      </c>
      <c r="B345" s="15" t="s">
        <v>214</v>
      </c>
      <c r="C345" s="15" t="s">
        <v>306</v>
      </c>
      <c r="D345" s="15" t="s">
        <v>465</v>
      </c>
      <c r="E345" s="67">
        <v>1957</v>
      </c>
      <c r="F345" s="67">
        <v>0</v>
      </c>
      <c r="G345" s="67">
        <v>2</v>
      </c>
      <c r="H345" s="81">
        <v>771.2</v>
      </c>
      <c r="I345" s="81">
        <v>728.5</v>
      </c>
      <c r="J345" s="81">
        <v>566.79999999999995</v>
      </c>
      <c r="K345" s="135">
        <v>30</v>
      </c>
      <c r="L345" s="127">
        <v>2062584</v>
      </c>
      <c r="M345" s="127">
        <v>1031292</v>
      </c>
      <c r="N345" s="127">
        <v>1031292</v>
      </c>
      <c r="O345" s="127">
        <v>0</v>
      </c>
      <c r="P345" s="125">
        <f t="shared" si="81"/>
        <v>2831.2752230610845</v>
      </c>
      <c r="Q345" s="126">
        <f t="shared" si="82"/>
        <v>16737</v>
      </c>
      <c r="R345" s="118">
        <f t="shared" si="83"/>
        <v>0</v>
      </c>
      <c r="S345" s="118">
        <f t="shared" si="84"/>
        <v>16737</v>
      </c>
      <c r="T345" s="118">
        <f t="shared" si="85"/>
        <v>0</v>
      </c>
      <c r="U345" s="118">
        <f t="shared" si="86"/>
        <v>0</v>
      </c>
      <c r="V345" s="118">
        <f t="shared" si="87"/>
        <v>0</v>
      </c>
    </row>
    <row r="346" spans="1:22" s="45" customFormat="1" outlineLevel="1" x14ac:dyDescent="0.3">
      <c r="A346" s="62">
        <f t="shared" si="88"/>
        <v>331</v>
      </c>
      <c r="B346" s="15" t="s">
        <v>214</v>
      </c>
      <c r="C346" s="15" t="s">
        <v>306</v>
      </c>
      <c r="D346" s="15" t="s">
        <v>632</v>
      </c>
      <c r="E346" s="67">
        <v>1945</v>
      </c>
      <c r="F346" s="67">
        <v>0</v>
      </c>
      <c r="G346" s="67">
        <v>2</v>
      </c>
      <c r="H346" s="81">
        <v>397.7</v>
      </c>
      <c r="I346" s="81">
        <v>266.10000000000002</v>
      </c>
      <c r="J346" s="81">
        <v>146.25</v>
      </c>
      <c r="K346" s="135">
        <v>13</v>
      </c>
      <c r="L346" s="127">
        <v>874549</v>
      </c>
      <c r="M346" s="127">
        <v>437274.5</v>
      </c>
      <c r="N346" s="127">
        <v>393547.05</v>
      </c>
      <c r="O346" s="127">
        <v>43727.45</v>
      </c>
      <c r="P346" s="125">
        <f t="shared" si="81"/>
        <v>3286.5426531379176</v>
      </c>
      <c r="Q346" s="126">
        <f t="shared" si="82"/>
        <v>16737</v>
      </c>
      <c r="R346" s="118">
        <f t="shared" si="83"/>
        <v>0</v>
      </c>
      <c r="S346" s="118">
        <f t="shared" si="84"/>
        <v>16737</v>
      </c>
      <c r="T346" s="118">
        <f t="shared" si="85"/>
        <v>0</v>
      </c>
      <c r="U346" s="118">
        <f t="shared" si="86"/>
        <v>0</v>
      </c>
      <c r="V346" s="118">
        <f t="shared" si="87"/>
        <v>0</v>
      </c>
    </row>
    <row r="347" spans="1:22" s="45" customFormat="1" outlineLevel="1" x14ac:dyDescent="0.3">
      <c r="A347" s="62">
        <f t="shared" si="88"/>
        <v>332</v>
      </c>
      <c r="B347" s="15" t="s">
        <v>214</v>
      </c>
      <c r="C347" s="15" t="s">
        <v>306</v>
      </c>
      <c r="D347" s="15" t="s">
        <v>975</v>
      </c>
      <c r="E347" s="67">
        <v>1979</v>
      </c>
      <c r="F347" s="67">
        <v>0</v>
      </c>
      <c r="G347" s="67">
        <v>9</v>
      </c>
      <c r="H347" s="81">
        <v>15605.5</v>
      </c>
      <c r="I347" s="81">
        <v>15605.5</v>
      </c>
      <c r="J347" s="81">
        <v>14194.9</v>
      </c>
      <c r="K347" s="135">
        <v>663</v>
      </c>
      <c r="L347" s="127">
        <v>5115000</v>
      </c>
      <c r="M347" s="127">
        <v>2557500</v>
      </c>
      <c r="N347" s="127">
        <v>2557500</v>
      </c>
      <c r="O347" s="127">
        <v>0</v>
      </c>
      <c r="P347" s="125">
        <f t="shared" si="81"/>
        <v>327.76905578161546</v>
      </c>
      <c r="Q347" s="126">
        <f t="shared" si="82"/>
        <v>10112</v>
      </c>
      <c r="R347" s="118">
        <f t="shared" si="83"/>
        <v>0</v>
      </c>
      <c r="S347" s="118">
        <f t="shared" si="84"/>
        <v>0</v>
      </c>
      <c r="T347" s="118">
        <f t="shared" si="85"/>
        <v>0</v>
      </c>
      <c r="U347" s="118">
        <f t="shared" si="86"/>
        <v>10112</v>
      </c>
      <c r="V347" s="118">
        <f t="shared" si="87"/>
        <v>0</v>
      </c>
    </row>
    <row r="348" spans="1:22" s="45" customFormat="1" outlineLevel="1" x14ac:dyDescent="0.3">
      <c r="A348" s="62">
        <f t="shared" si="88"/>
        <v>333</v>
      </c>
      <c r="B348" s="15" t="s">
        <v>214</v>
      </c>
      <c r="C348" s="15" t="s">
        <v>306</v>
      </c>
      <c r="D348" s="15" t="s">
        <v>976</v>
      </c>
      <c r="E348" s="67">
        <v>1945</v>
      </c>
      <c r="F348" s="67">
        <v>0</v>
      </c>
      <c r="G348" s="67">
        <v>3</v>
      </c>
      <c r="H348" s="81">
        <v>549.1</v>
      </c>
      <c r="I348" s="81">
        <v>379.2</v>
      </c>
      <c r="J348" s="81">
        <v>178.2</v>
      </c>
      <c r="K348" s="135">
        <v>20</v>
      </c>
      <c r="L348" s="127">
        <v>502717</v>
      </c>
      <c r="M348" s="127">
        <v>251358.5</v>
      </c>
      <c r="N348" s="127">
        <v>226222.65</v>
      </c>
      <c r="O348" s="127">
        <v>25135.85</v>
      </c>
      <c r="P348" s="125">
        <f t="shared" si="81"/>
        <v>1325.7304852320676</v>
      </c>
      <c r="Q348" s="126">
        <f t="shared" si="82"/>
        <v>9807</v>
      </c>
      <c r="R348" s="118">
        <f t="shared" si="83"/>
        <v>0</v>
      </c>
      <c r="S348" s="118">
        <f t="shared" si="84"/>
        <v>0</v>
      </c>
      <c r="T348" s="118">
        <f t="shared" si="85"/>
        <v>9807</v>
      </c>
      <c r="U348" s="118">
        <f t="shared" si="86"/>
        <v>0</v>
      </c>
      <c r="V348" s="118">
        <f t="shared" si="87"/>
        <v>0</v>
      </c>
    </row>
    <row r="349" spans="1:22" s="45" customFormat="1" outlineLevel="1" x14ac:dyDescent="0.3">
      <c r="A349" s="62">
        <f t="shared" si="88"/>
        <v>334</v>
      </c>
      <c r="B349" s="15" t="s">
        <v>214</v>
      </c>
      <c r="C349" s="15" t="s">
        <v>306</v>
      </c>
      <c r="D349" s="15" t="s">
        <v>977</v>
      </c>
      <c r="E349" s="67">
        <v>1945</v>
      </c>
      <c r="F349" s="67">
        <v>0</v>
      </c>
      <c r="G349" s="67">
        <v>3</v>
      </c>
      <c r="H349" s="81">
        <v>709.2</v>
      </c>
      <c r="I349" s="81">
        <v>502.4</v>
      </c>
      <c r="J349" s="81">
        <v>273.89999999999998</v>
      </c>
      <c r="K349" s="135">
        <v>15</v>
      </c>
      <c r="L349" s="127">
        <v>1008035</v>
      </c>
      <c r="M349" s="127">
        <v>504017.5</v>
      </c>
      <c r="N349" s="127">
        <v>453615.75</v>
      </c>
      <c r="O349" s="127">
        <v>50401.75</v>
      </c>
      <c r="P349" s="125">
        <f t="shared" si="81"/>
        <v>2006.439092356688</v>
      </c>
      <c r="Q349" s="126">
        <f t="shared" si="82"/>
        <v>9807</v>
      </c>
      <c r="R349" s="118">
        <f t="shared" si="83"/>
        <v>0</v>
      </c>
      <c r="S349" s="118">
        <f t="shared" si="84"/>
        <v>0</v>
      </c>
      <c r="T349" s="118">
        <f t="shared" si="85"/>
        <v>9807</v>
      </c>
      <c r="U349" s="118">
        <f t="shared" si="86"/>
        <v>0</v>
      </c>
      <c r="V349" s="118">
        <f t="shared" si="87"/>
        <v>0</v>
      </c>
    </row>
    <row r="350" spans="1:22" s="45" customFormat="1" outlineLevel="1" x14ac:dyDescent="0.3">
      <c r="A350" s="62">
        <f t="shared" si="88"/>
        <v>335</v>
      </c>
      <c r="B350" s="15" t="s">
        <v>214</v>
      </c>
      <c r="C350" s="15" t="s">
        <v>306</v>
      </c>
      <c r="D350" s="15" t="s">
        <v>725</v>
      </c>
      <c r="E350" s="67">
        <v>1945</v>
      </c>
      <c r="F350" s="67">
        <v>0</v>
      </c>
      <c r="G350" s="67">
        <v>2</v>
      </c>
      <c r="H350" s="81">
        <v>319.89999999999998</v>
      </c>
      <c r="I350" s="81">
        <v>206.5</v>
      </c>
      <c r="J350" s="81">
        <v>139.9</v>
      </c>
      <c r="K350" s="135">
        <v>15</v>
      </c>
      <c r="L350" s="127">
        <v>627396</v>
      </c>
      <c r="M350" s="127">
        <v>313698</v>
      </c>
      <c r="N350" s="127">
        <v>282328.2</v>
      </c>
      <c r="O350" s="127">
        <v>31369.8</v>
      </c>
      <c r="P350" s="125">
        <f t="shared" si="81"/>
        <v>3038.2372881355932</v>
      </c>
      <c r="Q350" s="126">
        <f t="shared" si="82"/>
        <v>16737</v>
      </c>
      <c r="R350" s="118">
        <f t="shared" si="83"/>
        <v>0</v>
      </c>
      <c r="S350" s="118">
        <f t="shared" si="84"/>
        <v>16737</v>
      </c>
      <c r="T350" s="118">
        <f t="shared" si="85"/>
        <v>0</v>
      </c>
      <c r="U350" s="118">
        <f t="shared" si="86"/>
        <v>0</v>
      </c>
      <c r="V350" s="118">
        <f t="shared" si="87"/>
        <v>0</v>
      </c>
    </row>
    <row r="351" spans="1:22" s="45" customFormat="1" outlineLevel="1" x14ac:dyDescent="0.3">
      <c r="A351" s="62">
        <f t="shared" si="88"/>
        <v>336</v>
      </c>
      <c r="B351" s="15" t="s">
        <v>214</v>
      </c>
      <c r="C351" s="15" t="s">
        <v>306</v>
      </c>
      <c r="D351" s="15" t="s">
        <v>978</v>
      </c>
      <c r="E351" s="67">
        <v>1945</v>
      </c>
      <c r="F351" s="67">
        <v>0</v>
      </c>
      <c r="G351" s="67">
        <v>2</v>
      </c>
      <c r="H351" s="81">
        <v>615</v>
      </c>
      <c r="I351" s="81">
        <v>393.6</v>
      </c>
      <c r="J351" s="81">
        <v>230.1</v>
      </c>
      <c r="K351" s="135">
        <v>15</v>
      </c>
      <c r="L351" s="127">
        <v>683519</v>
      </c>
      <c r="M351" s="127">
        <v>341759.5</v>
      </c>
      <c r="N351" s="127">
        <v>307583.55</v>
      </c>
      <c r="O351" s="127">
        <v>34175.949999999997</v>
      </c>
      <c r="P351" s="125">
        <f t="shared" si="81"/>
        <v>1736.582825203252</v>
      </c>
      <c r="Q351" s="126">
        <f t="shared" si="82"/>
        <v>16737</v>
      </c>
      <c r="R351" s="118">
        <f t="shared" si="83"/>
        <v>0</v>
      </c>
      <c r="S351" s="118">
        <f t="shared" si="84"/>
        <v>16737</v>
      </c>
      <c r="T351" s="118">
        <f t="shared" si="85"/>
        <v>0</v>
      </c>
      <c r="U351" s="118">
        <f t="shared" si="86"/>
        <v>0</v>
      </c>
      <c r="V351" s="118">
        <f t="shared" si="87"/>
        <v>0</v>
      </c>
    </row>
    <row r="352" spans="1:22" s="45" customFormat="1" outlineLevel="1" x14ac:dyDescent="0.3">
      <c r="A352" s="62">
        <f t="shared" si="88"/>
        <v>337</v>
      </c>
      <c r="B352" s="15" t="s">
        <v>214</v>
      </c>
      <c r="C352" s="15" t="s">
        <v>306</v>
      </c>
      <c r="D352" s="15" t="s">
        <v>773</v>
      </c>
      <c r="E352" s="67">
        <v>1945</v>
      </c>
      <c r="F352" s="67">
        <v>0</v>
      </c>
      <c r="G352" s="67">
        <v>1</v>
      </c>
      <c r="H352" s="81">
        <v>213.3</v>
      </c>
      <c r="I352" s="81">
        <v>213.3</v>
      </c>
      <c r="J352" s="81">
        <v>96.9</v>
      </c>
      <c r="K352" s="135">
        <v>11</v>
      </c>
      <c r="L352" s="127">
        <v>1143977</v>
      </c>
      <c r="M352" s="127">
        <v>571988.5</v>
      </c>
      <c r="N352" s="127">
        <v>571988.5</v>
      </c>
      <c r="O352" s="127">
        <v>0</v>
      </c>
      <c r="P352" s="125">
        <f t="shared" si="81"/>
        <v>5363.2301922175338</v>
      </c>
      <c r="Q352" s="126">
        <f t="shared" si="82"/>
        <v>18174</v>
      </c>
      <c r="R352" s="118">
        <f t="shared" si="83"/>
        <v>18174</v>
      </c>
      <c r="S352" s="118">
        <f t="shared" si="84"/>
        <v>0</v>
      </c>
      <c r="T352" s="118">
        <f t="shared" si="85"/>
        <v>0</v>
      </c>
      <c r="U352" s="118">
        <f t="shared" si="86"/>
        <v>0</v>
      </c>
      <c r="V352" s="118">
        <f t="shared" si="87"/>
        <v>0</v>
      </c>
    </row>
    <row r="353" spans="1:25" s="45" customFormat="1" outlineLevel="1" x14ac:dyDescent="0.3">
      <c r="A353" s="62">
        <f t="shared" si="88"/>
        <v>338</v>
      </c>
      <c r="B353" s="15" t="s">
        <v>214</v>
      </c>
      <c r="C353" s="15" t="s">
        <v>306</v>
      </c>
      <c r="D353" s="15" t="s">
        <v>72</v>
      </c>
      <c r="E353" s="67">
        <v>1945</v>
      </c>
      <c r="F353" s="67">
        <v>0</v>
      </c>
      <c r="G353" s="67">
        <v>2</v>
      </c>
      <c r="H353" s="81">
        <v>424.3</v>
      </c>
      <c r="I353" s="81">
        <v>267.8</v>
      </c>
      <c r="J353" s="81">
        <v>156.5</v>
      </c>
      <c r="K353" s="135">
        <v>13</v>
      </c>
      <c r="L353" s="127">
        <v>577671.16</v>
      </c>
      <c r="M353" s="127">
        <v>288835.58</v>
      </c>
      <c r="N353" s="127">
        <v>259952.02</v>
      </c>
      <c r="O353" s="127">
        <v>28883.56</v>
      </c>
      <c r="P353" s="125">
        <f t="shared" si="81"/>
        <v>2157.0991784914117</v>
      </c>
      <c r="Q353" s="126">
        <f t="shared" si="82"/>
        <v>16737</v>
      </c>
      <c r="R353" s="118">
        <f t="shared" si="83"/>
        <v>0</v>
      </c>
      <c r="S353" s="118">
        <f t="shared" si="84"/>
        <v>16737</v>
      </c>
      <c r="T353" s="118">
        <f t="shared" si="85"/>
        <v>0</v>
      </c>
      <c r="U353" s="118">
        <f t="shared" si="86"/>
        <v>0</v>
      </c>
      <c r="V353" s="118">
        <f t="shared" si="87"/>
        <v>0</v>
      </c>
    </row>
    <row r="354" spans="1:25" s="45" customFormat="1" outlineLevel="1" x14ac:dyDescent="0.3">
      <c r="A354" s="62">
        <f t="shared" si="88"/>
        <v>339</v>
      </c>
      <c r="B354" s="15" t="s">
        <v>214</v>
      </c>
      <c r="C354" s="15" t="s">
        <v>306</v>
      </c>
      <c r="D354" s="15" t="s">
        <v>979</v>
      </c>
      <c r="E354" s="67">
        <v>1945</v>
      </c>
      <c r="F354" s="67">
        <v>0</v>
      </c>
      <c r="G354" s="67">
        <v>2</v>
      </c>
      <c r="H354" s="81">
        <v>390.6</v>
      </c>
      <c r="I354" s="81">
        <v>246</v>
      </c>
      <c r="J354" s="81">
        <v>144.27000000000001</v>
      </c>
      <c r="K354" s="135">
        <v>8</v>
      </c>
      <c r="L354" s="127">
        <v>95202.48</v>
      </c>
      <c r="M354" s="127">
        <v>47601.24</v>
      </c>
      <c r="N354" s="127">
        <v>28560.74</v>
      </c>
      <c r="O354" s="127">
        <v>19040.5</v>
      </c>
      <c r="P354" s="125">
        <f t="shared" si="81"/>
        <v>387.00195121951219</v>
      </c>
      <c r="Q354" s="126">
        <f t="shared" si="82"/>
        <v>16737</v>
      </c>
      <c r="R354" s="118">
        <f t="shared" si="83"/>
        <v>0</v>
      </c>
      <c r="S354" s="118">
        <f t="shared" si="84"/>
        <v>16737</v>
      </c>
      <c r="T354" s="118">
        <f t="shared" si="85"/>
        <v>0</v>
      </c>
      <c r="U354" s="118">
        <f t="shared" si="86"/>
        <v>0</v>
      </c>
      <c r="V354" s="118">
        <f t="shared" si="87"/>
        <v>0</v>
      </c>
    </row>
    <row r="355" spans="1:25" s="45" customFormat="1" outlineLevel="1" x14ac:dyDescent="0.3">
      <c r="A355" s="62">
        <f t="shared" si="88"/>
        <v>340</v>
      </c>
      <c r="B355" s="15" t="s">
        <v>214</v>
      </c>
      <c r="C355" s="15" t="s">
        <v>306</v>
      </c>
      <c r="D355" s="15" t="s">
        <v>678</v>
      </c>
      <c r="E355" s="67">
        <v>1976</v>
      </c>
      <c r="F355" s="67">
        <v>0</v>
      </c>
      <c r="G355" s="67">
        <v>9</v>
      </c>
      <c r="H355" s="81">
        <v>7180.8</v>
      </c>
      <c r="I355" s="81">
        <v>5675</v>
      </c>
      <c r="J355" s="81">
        <v>3213</v>
      </c>
      <c r="K355" s="135">
        <v>270</v>
      </c>
      <c r="L355" s="127">
        <v>6263541.6399999997</v>
      </c>
      <c r="M355" s="127">
        <v>3131770.82</v>
      </c>
      <c r="N355" s="127">
        <v>2505416.66</v>
      </c>
      <c r="O355" s="127">
        <v>626354.16</v>
      </c>
      <c r="P355" s="125">
        <f t="shared" si="81"/>
        <v>1103.7077779735682</v>
      </c>
      <c r="Q355" s="126">
        <f t="shared" si="82"/>
        <v>10112</v>
      </c>
      <c r="R355" s="118">
        <f t="shared" si="83"/>
        <v>0</v>
      </c>
      <c r="S355" s="118">
        <f t="shared" si="84"/>
        <v>0</v>
      </c>
      <c r="T355" s="118">
        <f t="shared" si="85"/>
        <v>0</v>
      </c>
      <c r="U355" s="118">
        <f t="shared" si="86"/>
        <v>10112</v>
      </c>
      <c r="V355" s="118">
        <f t="shared" si="87"/>
        <v>0</v>
      </c>
    </row>
    <row r="356" spans="1:25" s="45" customFormat="1" outlineLevel="1" x14ac:dyDescent="0.3">
      <c r="A356" s="62">
        <f t="shared" si="88"/>
        <v>341</v>
      </c>
      <c r="B356" s="15" t="s">
        <v>214</v>
      </c>
      <c r="C356" s="15" t="s">
        <v>306</v>
      </c>
      <c r="D356" s="15" t="s">
        <v>980</v>
      </c>
      <c r="E356" s="67">
        <v>1983</v>
      </c>
      <c r="F356" s="67">
        <v>0</v>
      </c>
      <c r="G356" s="67">
        <v>9</v>
      </c>
      <c r="H356" s="81">
        <v>9425.6</v>
      </c>
      <c r="I356" s="81">
        <v>7532.8</v>
      </c>
      <c r="J356" s="81">
        <v>4245.21</v>
      </c>
      <c r="K356" s="135">
        <v>360</v>
      </c>
      <c r="L356" s="127">
        <v>8090396.4000000004</v>
      </c>
      <c r="M356" s="127">
        <v>4045198.2</v>
      </c>
      <c r="N356" s="127">
        <v>3640678.38</v>
      </c>
      <c r="O356" s="127">
        <v>404519.82</v>
      </c>
      <c r="P356" s="125">
        <f t="shared" si="81"/>
        <v>1074.0224617672047</v>
      </c>
      <c r="Q356" s="126">
        <f t="shared" si="82"/>
        <v>10112</v>
      </c>
      <c r="R356" s="118">
        <f t="shared" si="83"/>
        <v>0</v>
      </c>
      <c r="S356" s="118">
        <f t="shared" si="84"/>
        <v>0</v>
      </c>
      <c r="T356" s="118">
        <f t="shared" si="85"/>
        <v>0</v>
      </c>
      <c r="U356" s="118">
        <f t="shared" si="86"/>
        <v>10112</v>
      </c>
      <c r="V356" s="118">
        <f t="shared" si="87"/>
        <v>0</v>
      </c>
    </row>
    <row r="357" spans="1:25" s="45" customFormat="1" outlineLevel="1" x14ac:dyDescent="0.3">
      <c r="A357" s="62">
        <f t="shared" si="88"/>
        <v>342</v>
      </c>
      <c r="B357" s="15" t="s">
        <v>214</v>
      </c>
      <c r="C357" s="15" t="s">
        <v>306</v>
      </c>
      <c r="D357" s="15" t="s">
        <v>981</v>
      </c>
      <c r="E357" s="67">
        <v>1977</v>
      </c>
      <c r="F357" s="67">
        <v>0</v>
      </c>
      <c r="G357" s="67">
        <v>10</v>
      </c>
      <c r="H357" s="81">
        <v>7816.1</v>
      </c>
      <c r="I357" s="81">
        <v>6319</v>
      </c>
      <c r="J357" s="81">
        <v>3566.88</v>
      </c>
      <c r="K357" s="135">
        <v>300</v>
      </c>
      <c r="L357" s="127">
        <v>7698440</v>
      </c>
      <c r="M357" s="127">
        <v>3849220</v>
      </c>
      <c r="N357" s="127">
        <v>3079376</v>
      </c>
      <c r="O357" s="127">
        <v>769844</v>
      </c>
      <c r="P357" s="125">
        <f t="shared" si="81"/>
        <v>1218.3003639816427</v>
      </c>
      <c r="Q357" s="126">
        <f t="shared" si="82"/>
        <v>9919</v>
      </c>
      <c r="R357" s="118">
        <f t="shared" si="83"/>
        <v>0</v>
      </c>
      <c r="S357" s="118">
        <f t="shared" si="84"/>
        <v>0</v>
      </c>
      <c r="T357" s="118">
        <f t="shared" si="85"/>
        <v>0</v>
      </c>
      <c r="U357" s="118">
        <f t="shared" si="86"/>
        <v>0</v>
      </c>
      <c r="V357" s="118">
        <f t="shared" si="87"/>
        <v>9919</v>
      </c>
    </row>
    <row r="358" spans="1:25" s="45" customFormat="1" outlineLevel="1" x14ac:dyDescent="0.3">
      <c r="A358" s="62">
        <f t="shared" si="88"/>
        <v>343</v>
      </c>
      <c r="B358" s="15" t="s">
        <v>214</v>
      </c>
      <c r="C358" s="15" t="s">
        <v>306</v>
      </c>
      <c r="D358" s="15" t="s">
        <v>982</v>
      </c>
      <c r="E358" s="67">
        <v>1945</v>
      </c>
      <c r="F358" s="67">
        <v>0</v>
      </c>
      <c r="G358" s="67">
        <v>2</v>
      </c>
      <c r="H358" s="81">
        <v>180</v>
      </c>
      <c r="I358" s="81">
        <v>180</v>
      </c>
      <c r="J358" s="81">
        <v>162</v>
      </c>
      <c r="K358" s="135">
        <v>6</v>
      </c>
      <c r="L358" s="127">
        <v>146957</v>
      </c>
      <c r="M358" s="127">
        <v>73478.5</v>
      </c>
      <c r="N358" s="127">
        <v>66130.649999999994</v>
      </c>
      <c r="O358" s="127">
        <v>7347.85</v>
      </c>
      <c r="P358" s="125">
        <f t="shared" si="81"/>
        <v>816.42777777777781</v>
      </c>
      <c r="Q358" s="126">
        <f t="shared" si="82"/>
        <v>16737</v>
      </c>
      <c r="R358" s="118">
        <f t="shared" si="83"/>
        <v>0</v>
      </c>
      <c r="S358" s="118">
        <f t="shared" si="84"/>
        <v>16737</v>
      </c>
      <c r="T358" s="118">
        <f t="shared" si="85"/>
        <v>0</v>
      </c>
      <c r="U358" s="118">
        <f t="shared" si="86"/>
        <v>0</v>
      </c>
      <c r="V358" s="118">
        <f t="shared" si="87"/>
        <v>0</v>
      </c>
    </row>
    <row r="359" spans="1:25" s="45" customFormat="1" outlineLevel="1" x14ac:dyDescent="0.3">
      <c r="A359" s="62">
        <f t="shared" si="88"/>
        <v>344</v>
      </c>
      <c r="B359" s="15" t="s">
        <v>214</v>
      </c>
      <c r="C359" s="15" t="s">
        <v>306</v>
      </c>
      <c r="D359" s="15" t="s">
        <v>729</v>
      </c>
      <c r="E359" s="67">
        <v>1958</v>
      </c>
      <c r="F359" s="67">
        <v>0</v>
      </c>
      <c r="G359" s="67">
        <v>2</v>
      </c>
      <c r="H359" s="81">
        <v>298.5</v>
      </c>
      <c r="I359" s="81">
        <v>272.8</v>
      </c>
      <c r="J359" s="81">
        <v>169.9</v>
      </c>
      <c r="K359" s="135">
        <v>20</v>
      </c>
      <c r="L359" s="127">
        <v>573273</v>
      </c>
      <c r="M359" s="127">
        <v>286636.5</v>
      </c>
      <c r="N359" s="127">
        <v>249373.75</v>
      </c>
      <c r="O359" s="127">
        <v>37262.75</v>
      </c>
      <c r="P359" s="125">
        <f t="shared" si="81"/>
        <v>2101.440615835777</v>
      </c>
      <c r="Q359" s="126">
        <f t="shared" si="82"/>
        <v>16737</v>
      </c>
      <c r="R359" s="118">
        <f t="shared" si="83"/>
        <v>0</v>
      </c>
      <c r="S359" s="118">
        <f t="shared" si="84"/>
        <v>16737</v>
      </c>
      <c r="T359" s="118">
        <f t="shared" si="85"/>
        <v>0</v>
      </c>
      <c r="U359" s="118">
        <f t="shared" si="86"/>
        <v>0</v>
      </c>
      <c r="V359" s="118">
        <f t="shared" si="87"/>
        <v>0</v>
      </c>
    </row>
    <row r="360" spans="1:25" s="45" customFormat="1" outlineLevel="1" x14ac:dyDescent="0.3">
      <c r="A360" s="62">
        <f t="shared" si="88"/>
        <v>345</v>
      </c>
      <c r="B360" s="15" t="s">
        <v>214</v>
      </c>
      <c r="C360" s="15" t="s">
        <v>306</v>
      </c>
      <c r="D360" s="15" t="s">
        <v>983</v>
      </c>
      <c r="E360" s="67">
        <v>1945</v>
      </c>
      <c r="F360" s="67">
        <v>0</v>
      </c>
      <c r="G360" s="67">
        <v>2</v>
      </c>
      <c r="H360" s="81">
        <v>171.5</v>
      </c>
      <c r="I360" s="81">
        <v>105.7</v>
      </c>
      <c r="J360" s="81">
        <v>58.6</v>
      </c>
      <c r="K360" s="135">
        <v>5</v>
      </c>
      <c r="L360" s="127">
        <v>227132.79999999999</v>
      </c>
      <c r="M360" s="127">
        <v>113566.39999999999</v>
      </c>
      <c r="N360" s="127">
        <v>95168.639999999999</v>
      </c>
      <c r="O360" s="127">
        <v>18397.759999999998</v>
      </c>
      <c r="P360" s="125">
        <f t="shared" si="81"/>
        <v>2148.8438978240301</v>
      </c>
      <c r="Q360" s="126">
        <f t="shared" si="82"/>
        <v>16737</v>
      </c>
      <c r="R360" s="118">
        <f t="shared" si="83"/>
        <v>0</v>
      </c>
      <c r="S360" s="118">
        <f t="shared" si="84"/>
        <v>16737</v>
      </c>
      <c r="T360" s="118">
        <f t="shared" si="85"/>
        <v>0</v>
      </c>
      <c r="U360" s="118">
        <f t="shared" si="86"/>
        <v>0</v>
      </c>
      <c r="V360" s="118">
        <f t="shared" si="87"/>
        <v>0</v>
      </c>
    </row>
    <row r="361" spans="1:25" s="45" customFormat="1" outlineLevel="1" x14ac:dyDescent="0.3">
      <c r="A361" s="62">
        <f t="shared" si="88"/>
        <v>346</v>
      </c>
      <c r="B361" s="15" t="s">
        <v>214</v>
      </c>
      <c r="C361" s="15" t="s">
        <v>306</v>
      </c>
      <c r="D361" s="15" t="s">
        <v>984</v>
      </c>
      <c r="E361" s="67">
        <v>1945</v>
      </c>
      <c r="F361" s="67">
        <v>0</v>
      </c>
      <c r="G361" s="67">
        <v>2</v>
      </c>
      <c r="H361" s="81">
        <v>157.4</v>
      </c>
      <c r="I361" s="81">
        <v>91.5</v>
      </c>
      <c r="J361" s="81">
        <v>55.7</v>
      </c>
      <c r="K361" s="135">
        <v>5</v>
      </c>
      <c r="L361" s="127">
        <v>270210.34999999998</v>
      </c>
      <c r="M361" s="127">
        <v>135105.18</v>
      </c>
      <c r="N361" s="127">
        <v>113218.13</v>
      </c>
      <c r="O361" s="127">
        <v>21887.040000000001</v>
      </c>
      <c r="P361" s="125">
        <f t="shared" si="81"/>
        <v>2953.1185792349725</v>
      </c>
      <c r="Q361" s="126">
        <f t="shared" si="82"/>
        <v>16737</v>
      </c>
      <c r="R361" s="118">
        <f t="shared" si="83"/>
        <v>0</v>
      </c>
      <c r="S361" s="118">
        <f t="shared" si="84"/>
        <v>16737</v>
      </c>
      <c r="T361" s="118">
        <f t="shared" si="85"/>
        <v>0</v>
      </c>
      <c r="U361" s="118">
        <f t="shared" si="86"/>
        <v>0</v>
      </c>
      <c r="V361" s="118">
        <f t="shared" si="87"/>
        <v>0</v>
      </c>
    </row>
    <row r="362" spans="1:25" s="45" customFormat="1" outlineLevel="1" x14ac:dyDescent="0.3">
      <c r="A362" s="62">
        <f t="shared" si="88"/>
        <v>347</v>
      </c>
      <c r="B362" s="15" t="s">
        <v>214</v>
      </c>
      <c r="C362" s="15" t="s">
        <v>306</v>
      </c>
      <c r="D362" s="15" t="s">
        <v>736</v>
      </c>
      <c r="E362" s="67">
        <v>1945</v>
      </c>
      <c r="F362" s="67">
        <v>0</v>
      </c>
      <c r="G362" s="67">
        <v>4</v>
      </c>
      <c r="H362" s="81">
        <v>1065.7</v>
      </c>
      <c r="I362" s="81">
        <v>779.7</v>
      </c>
      <c r="J362" s="81">
        <v>433.8</v>
      </c>
      <c r="K362" s="135">
        <v>40</v>
      </c>
      <c r="L362" s="127">
        <v>53000</v>
      </c>
      <c r="M362" s="127">
        <v>26500</v>
      </c>
      <c r="N362" s="127">
        <v>23850</v>
      </c>
      <c r="O362" s="127">
        <v>2650</v>
      </c>
      <c r="P362" s="125">
        <f t="shared" si="81"/>
        <v>67.974862126458888</v>
      </c>
      <c r="Q362" s="126">
        <f t="shared" si="82"/>
        <v>9807</v>
      </c>
      <c r="R362" s="118">
        <f t="shared" si="83"/>
        <v>0</v>
      </c>
      <c r="S362" s="118">
        <f t="shared" si="84"/>
        <v>0</v>
      </c>
      <c r="T362" s="118">
        <f t="shared" si="85"/>
        <v>9807</v>
      </c>
      <c r="U362" s="118">
        <f t="shared" si="86"/>
        <v>0</v>
      </c>
      <c r="V362" s="118">
        <f t="shared" si="87"/>
        <v>0</v>
      </c>
    </row>
    <row r="363" spans="1:25" s="45" customFormat="1" x14ac:dyDescent="0.3">
      <c r="A363" s="62">
        <f t="shared" si="88"/>
        <v>348</v>
      </c>
      <c r="B363" s="153" t="s">
        <v>532</v>
      </c>
      <c r="C363" s="153"/>
      <c r="D363" s="153"/>
      <c r="E363" s="153"/>
      <c r="F363" s="153"/>
      <c r="G363" s="153"/>
      <c r="H363" s="74">
        <f t="shared" ref="H363:O363" si="89">SUM(H144:H362)</f>
        <v>635233.0900000002</v>
      </c>
      <c r="I363" s="74">
        <f t="shared" si="89"/>
        <v>521083.82</v>
      </c>
      <c r="J363" s="74">
        <f t="shared" si="89"/>
        <v>324972.46000000014</v>
      </c>
      <c r="K363" s="76">
        <f t="shared" si="89"/>
        <v>24759</v>
      </c>
      <c r="L363" s="74">
        <f t="shared" si="89"/>
        <v>620005499.67999983</v>
      </c>
      <c r="M363" s="74">
        <f t="shared" si="89"/>
        <v>310002750.00000012</v>
      </c>
      <c r="N363" s="74">
        <f t="shared" si="89"/>
        <v>287324535.19</v>
      </c>
      <c r="O363" s="74">
        <f t="shared" si="89"/>
        <v>22678214.490000002</v>
      </c>
      <c r="P363" s="70"/>
      <c r="Q363" s="70"/>
      <c r="Y363" s="46"/>
    </row>
    <row r="364" spans="1:25" s="45" customFormat="1" x14ac:dyDescent="0.3">
      <c r="A364" s="154" t="s">
        <v>223</v>
      </c>
      <c r="B364" s="154"/>
      <c r="C364" s="154"/>
      <c r="D364" s="155"/>
      <c r="E364" s="156"/>
      <c r="F364" s="156"/>
      <c r="G364" s="157"/>
      <c r="H364" s="158"/>
      <c r="I364" s="158"/>
      <c r="J364" s="158"/>
      <c r="K364" s="157"/>
      <c r="L364" s="158"/>
      <c r="M364" s="158"/>
      <c r="N364" s="158"/>
      <c r="O364" s="158"/>
      <c r="P364" s="158"/>
      <c r="Q364" s="158"/>
    </row>
    <row r="365" spans="1:25" s="45" customFormat="1" outlineLevel="1" x14ac:dyDescent="0.3">
      <c r="A365" s="62">
        <f>A363+1</f>
        <v>349</v>
      </c>
      <c r="B365" s="15" t="s">
        <v>168</v>
      </c>
      <c r="C365" s="15" t="s">
        <v>307</v>
      </c>
      <c r="D365" s="15" t="s">
        <v>294</v>
      </c>
      <c r="E365" s="62">
        <v>1970</v>
      </c>
      <c r="F365" s="62">
        <v>0</v>
      </c>
      <c r="G365" s="63">
        <v>2</v>
      </c>
      <c r="H365" s="39">
        <v>777.2</v>
      </c>
      <c r="I365" s="39">
        <v>718.7</v>
      </c>
      <c r="J365" s="39">
        <v>680</v>
      </c>
      <c r="K365" s="75">
        <v>30</v>
      </c>
      <c r="L365" s="39">
        <v>965079.76</v>
      </c>
      <c r="M365" s="39">
        <v>810667</v>
      </c>
      <c r="N365" s="39">
        <v>106158.77</v>
      </c>
      <c r="O365" s="39">
        <v>48253.99</v>
      </c>
      <c r="P365" s="39">
        <f t="shared" ref="P365:P386" si="90">L365/I365</f>
        <v>1342.8130791707249</v>
      </c>
      <c r="Q365" s="39">
        <f t="shared" ref="Q365:Q386" si="91">SUM(R365:V365)</f>
        <v>16737</v>
      </c>
      <c r="R365" s="118">
        <f t="shared" ref="R365:R386" si="92">IF(G365=1,18174,0)</f>
        <v>0</v>
      </c>
      <c r="S365" s="118">
        <f t="shared" ref="S365:S386" si="93">IF(G365=2,16737,0)</f>
        <v>16737</v>
      </c>
      <c r="T365" s="118">
        <f t="shared" ref="T365:T386" si="94">IF(OR(3=G365,G365=4,G365=5),9807,0)</f>
        <v>0</v>
      </c>
      <c r="U365" s="118">
        <f t="shared" ref="U365:U386" si="95">IF(OR(G365=6,G365=7,G365=8,G365=9),10112,0)</f>
        <v>0</v>
      </c>
      <c r="V365" s="118">
        <f t="shared" ref="V365:V386" si="96">IF(G365&gt;=10,9919,0)</f>
        <v>0</v>
      </c>
    </row>
    <row r="366" spans="1:25" s="45" customFormat="1" outlineLevel="1" x14ac:dyDescent="0.3">
      <c r="A366" s="62">
        <f>A365+1</f>
        <v>350</v>
      </c>
      <c r="B366" s="15" t="s">
        <v>168</v>
      </c>
      <c r="C366" s="15" t="s">
        <v>307</v>
      </c>
      <c r="D366" s="15" t="s">
        <v>266</v>
      </c>
      <c r="E366" s="62">
        <v>1964</v>
      </c>
      <c r="F366" s="62">
        <v>0</v>
      </c>
      <c r="G366" s="63">
        <v>2</v>
      </c>
      <c r="H366" s="39">
        <v>680.2</v>
      </c>
      <c r="I366" s="39">
        <v>625.70000000000005</v>
      </c>
      <c r="J366" s="39">
        <v>592.79999999999995</v>
      </c>
      <c r="K366" s="75">
        <v>20</v>
      </c>
      <c r="L366" s="39">
        <v>799173.9</v>
      </c>
      <c r="M366" s="39">
        <v>671306.05</v>
      </c>
      <c r="N366" s="39">
        <v>87909.15</v>
      </c>
      <c r="O366" s="39">
        <v>39958.699999999997</v>
      </c>
      <c r="P366" s="39">
        <f t="shared" si="90"/>
        <v>1277.2477225507432</v>
      </c>
      <c r="Q366" s="39">
        <f t="shared" si="91"/>
        <v>16737</v>
      </c>
      <c r="R366" s="118">
        <f t="shared" si="92"/>
        <v>0</v>
      </c>
      <c r="S366" s="118">
        <f t="shared" si="93"/>
        <v>16737</v>
      </c>
      <c r="T366" s="118">
        <f t="shared" si="94"/>
        <v>0</v>
      </c>
      <c r="U366" s="118">
        <f t="shared" si="95"/>
        <v>0</v>
      </c>
      <c r="V366" s="118">
        <f t="shared" si="96"/>
        <v>0</v>
      </c>
    </row>
    <row r="367" spans="1:25" s="45" customFormat="1" outlineLevel="1" x14ac:dyDescent="0.3">
      <c r="A367" s="62">
        <f t="shared" ref="A367:A387" si="97">A366+1</f>
        <v>351</v>
      </c>
      <c r="B367" s="15" t="s">
        <v>168</v>
      </c>
      <c r="C367" s="15" t="s">
        <v>307</v>
      </c>
      <c r="D367" s="15" t="s">
        <v>295</v>
      </c>
      <c r="E367" s="62">
        <v>1945</v>
      </c>
      <c r="F367" s="62">
        <v>0</v>
      </c>
      <c r="G367" s="63">
        <v>3</v>
      </c>
      <c r="H367" s="39">
        <v>448.2</v>
      </c>
      <c r="I367" s="39">
        <v>301</v>
      </c>
      <c r="J367" s="39">
        <v>270.10000000000002</v>
      </c>
      <c r="K367" s="75">
        <v>5</v>
      </c>
      <c r="L367" s="39">
        <v>1435951.77</v>
      </c>
      <c r="M367" s="39">
        <v>1206199.48</v>
      </c>
      <c r="N367" s="39">
        <v>157954.70000000001</v>
      </c>
      <c r="O367" s="39">
        <v>71797.59</v>
      </c>
      <c r="P367" s="39">
        <f t="shared" si="90"/>
        <v>4770.6038870431894</v>
      </c>
      <c r="Q367" s="39">
        <f t="shared" si="91"/>
        <v>9807</v>
      </c>
      <c r="R367" s="118">
        <f t="shared" si="92"/>
        <v>0</v>
      </c>
      <c r="S367" s="118">
        <f t="shared" si="93"/>
        <v>0</v>
      </c>
      <c r="T367" s="118">
        <f t="shared" si="94"/>
        <v>9807</v>
      </c>
      <c r="U367" s="118">
        <f t="shared" si="95"/>
        <v>0</v>
      </c>
      <c r="V367" s="118">
        <f t="shared" si="96"/>
        <v>0</v>
      </c>
    </row>
    <row r="368" spans="1:25" s="45" customFormat="1" outlineLevel="1" x14ac:dyDescent="0.3">
      <c r="A368" s="62">
        <f t="shared" si="97"/>
        <v>352</v>
      </c>
      <c r="B368" s="15" t="s">
        <v>168</v>
      </c>
      <c r="C368" s="15" t="s">
        <v>307</v>
      </c>
      <c r="D368" s="15" t="s">
        <v>296</v>
      </c>
      <c r="E368" s="62">
        <v>1945</v>
      </c>
      <c r="F368" s="62">
        <v>0</v>
      </c>
      <c r="G368" s="63">
        <v>3</v>
      </c>
      <c r="H368" s="39">
        <v>877.9</v>
      </c>
      <c r="I368" s="39">
        <v>673.7</v>
      </c>
      <c r="J368" s="39">
        <v>462.5</v>
      </c>
      <c r="K368" s="75">
        <v>10</v>
      </c>
      <c r="L368" s="39">
        <v>2400057.41</v>
      </c>
      <c r="M368" s="39">
        <v>2016048.22</v>
      </c>
      <c r="N368" s="39">
        <v>264006.32</v>
      </c>
      <c r="O368" s="39">
        <v>120002.87</v>
      </c>
      <c r="P368" s="39">
        <f t="shared" si="90"/>
        <v>3562.5017218346443</v>
      </c>
      <c r="Q368" s="39">
        <f t="shared" si="91"/>
        <v>9807</v>
      </c>
      <c r="R368" s="118">
        <f t="shared" si="92"/>
        <v>0</v>
      </c>
      <c r="S368" s="118">
        <f t="shared" si="93"/>
        <v>0</v>
      </c>
      <c r="T368" s="118">
        <f t="shared" si="94"/>
        <v>9807</v>
      </c>
      <c r="U368" s="118">
        <f t="shared" si="95"/>
        <v>0</v>
      </c>
      <c r="V368" s="118">
        <f t="shared" si="96"/>
        <v>0</v>
      </c>
    </row>
    <row r="369" spans="1:22" s="45" customFormat="1" outlineLevel="1" x14ac:dyDescent="0.3">
      <c r="A369" s="62">
        <f t="shared" si="97"/>
        <v>353</v>
      </c>
      <c r="B369" s="15" t="s">
        <v>168</v>
      </c>
      <c r="C369" s="15" t="s">
        <v>307</v>
      </c>
      <c r="D369" s="15" t="s">
        <v>297</v>
      </c>
      <c r="E369" s="62">
        <v>1979</v>
      </c>
      <c r="F369" s="62">
        <v>0</v>
      </c>
      <c r="G369" s="63">
        <v>3</v>
      </c>
      <c r="H369" s="39">
        <v>832.4</v>
      </c>
      <c r="I369" s="39">
        <v>650.70000000000005</v>
      </c>
      <c r="J369" s="39">
        <v>515.29999999999995</v>
      </c>
      <c r="K369" s="75">
        <v>31</v>
      </c>
      <c r="L369" s="39">
        <v>2241620.79</v>
      </c>
      <c r="M369" s="39">
        <v>1882961.46</v>
      </c>
      <c r="N369" s="39">
        <v>246578.29</v>
      </c>
      <c r="O369" s="39">
        <v>112081.04</v>
      </c>
      <c r="P369" s="39">
        <f t="shared" si="90"/>
        <v>3444.9374366067309</v>
      </c>
      <c r="Q369" s="39">
        <f t="shared" si="91"/>
        <v>9807</v>
      </c>
      <c r="R369" s="118">
        <f t="shared" si="92"/>
        <v>0</v>
      </c>
      <c r="S369" s="118">
        <f t="shared" si="93"/>
        <v>0</v>
      </c>
      <c r="T369" s="118">
        <f t="shared" si="94"/>
        <v>9807</v>
      </c>
      <c r="U369" s="118">
        <f t="shared" si="95"/>
        <v>0</v>
      </c>
      <c r="V369" s="118">
        <f t="shared" si="96"/>
        <v>0</v>
      </c>
    </row>
    <row r="370" spans="1:22" s="45" customFormat="1" outlineLevel="1" x14ac:dyDescent="0.3">
      <c r="A370" s="62">
        <f t="shared" si="97"/>
        <v>354</v>
      </c>
      <c r="B370" s="15" t="s">
        <v>168</v>
      </c>
      <c r="C370" s="15" t="s">
        <v>307</v>
      </c>
      <c r="D370" s="15" t="s">
        <v>298</v>
      </c>
      <c r="E370" s="62">
        <v>1945</v>
      </c>
      <c r="F370" s="62">
        <v>0</v>
      </c>
      <c r="G370" s="63">
        <v>3</v>
      </c>
      <c r="H370" s="39">
        <v>409.4</v>
      </c>
      <c r="I370" s="39">
        <v>329.2</v>
      </c>
      <c r="J370" s="39">
        <v>329.2</v>
      </c>
      <c r="K370" s="75">
        <v>12</v>
      </c>
      <c r="L370" s="39">
        <v>1563032.95</v>
      </c>
      <c r="M370" s="39">
        <v>1312947.68</v>
      </c>
      <c r="N370" s="39">
        <v>171933.62</v>
      </c>
      <c r="O370" s="39">
        <v>78151.649999999994</v>
      </c>
      <c r="P370" s="39">
        <f t="shared" si="90"/>
        <v>4747.9737241798302</v>
      </c>
      <c r="Q370" s="39">
        <f t="shared" si="91"/>
        <v>9807</v>
      </c>
      <c r="R370" s="118">
        <f t="shared" si="92"/>
        <v>0</v>
      </c>
      <c r="S370" s="118">
        <f t="shared" si="93"/>
        <v>0</v>
      </c>
      <c r="T370" s="118">
        <f t="shared" si="94"/>
        <v>9807</v>
      </c>
      <c r="U370" s="118">
        <f t="shared" si="95"/>
        <v>0</v>
      </c>
      <c r="V370" s="118">
        <f t="shared" si="96"/>
        <v>0</v>
      </c>
    </row>
    <row r="371" spans="1:22" s="45" customFormat="1" outlineLevel="1" x14ac:dyDescent="0.3">
      <c r="A371" s="62">
        <f t="shared" si="97"/>
        <v>355</v>
      </c>
      <c r="B371" s="15" t="s">
        <v>168</v>
      </c>
      <c r="C371" s="15" t="s">
        <v>307</v>
      </c>
      <c r="D371" s="15" t="s">
        <v>299</v>
      </c>
      <c r="E371" s="62">
        <v>1945</v>
      </c>
      <c r="F371" s="62">
        <v>0</v>
      </c>
      <c r="G371" s="63">
        <v>3</v>
      </c>
      <c r="H371" s="39">
        <v>257.8</v>
      </c>
      <c r="I371" s="39">
        <v>221.5</v>
      </c>
      <c r="J371" s="39">
        <v>151.6</v>
      </c>
      <c r="K371" s="75">
        <v>15</v>
      </c>
      <c r="L371" s="39">
        <v>1383891.96</v>
      </c>
      <c r="M371" s="39">
        <v>1162469.25</v>
      </c>
      <c r="N371" s="39">
        <v>152228.12</v>
      </c>
      <c r="O371" s="39">
        <v>69194.59</v>
      </c>
      <c r="P371" s="39">
        <f t="shared" si="90"/>
        <v>6247.8192325056434</v>
      </c>
      <c r="Q371" s="39">
        <f t="shared" si="91"/>
        <v>9807</v>
      </c>
      <c r="R371" s="118">
        <f t="shared" si="92"/>
        <v>0</v>
      </c>
      <c r="S371" s="118">
        <f t="shared" si="93"/>
        <v>0</v>
      </c>
      <c r="T371" s="118">
        <f t="shared" si="94"/>
        <v>9807</v>
      </c>
      <c r="U371" s="118">
        <f t="shared" si="95"/>
        <v>0</v>
      </c>
      <c r="V371" s="118">
        <f t="shared" si="96"/>
        <v>0</v>
      </c>
    </row>
    <row r="372" spans="1:22" s="45" customFormat="1" outlineLevel="1" x14ac:dyDescent="0.3">
      <c r="A372" s="62">
        <f t="shared" si="97"/>
        <v>356</v>
      </c>
      <c r="B372" s="15" t="s">
        <v>168</v>
      </c>
      <c r="C372" s="15" t="s">
        <v>307</v>
      </c>
      <c r="D372" s="15" t="s">
        <v>300</v>
      </c>
      <c r="E372" s="62">
        <v>1945</v>
      </c>
      <c r="F372" s="62">
        <v>1992</v>
      </c>
      <c r="G372" s="63">
        <v>3</v>
      </c>
      <c r="H372" s="39">
        <v>699.5</v>
      </c>
      <c r="I372" s="39">
        <v>533.9</v>
      </c>
      <c r="J372" s="39">
        <v>271.39999999999998</v>
      </c>
      <c r="K372" s="75">
        <v>21</v>
      </c>
      <c r="L372" s="39">
        <v>1909702.66</v>
      </c>
      <c r="M372" s="39">
        <v>1604150.23</v>
      </c>
      <c r="N372" s="39">
        <v>210067.29</v>
      </c>
      <c r="O372" s="39">
        <v>95485.14</v>
      </c>
      <c r="P372" s="39">
        <f t="shared" si="90"/>
        <v>3576.8920397078105</v>
      </c>
      <c r="Q372" s="39">
        <f t="shared" si="91"/>
        <v>9807</v>
      </c>
      <c r="R372" s="118">
        <f t="shared" si="92"/>
        <v>0</v>
      </c>
      <c r="S372" s="118">
        <f t="shared" si="93"/>
        <v>0</v>
      </c>
      <c r="T372" s="118">
        <f t="shared" si="94"/>
        <v>9807</v>
      </c>
      <c r="U372" s="118">
        <f t="shared" si="95"/>
        <v>0</v>
      </c>
      <c r="V372" s="118">
        <f t="shared" si="96"/>
        <v>0</v>
      </c>
    </row>
    <row r="373" spans="1:22" s="45" customFormat="1" outlineLevel="1" x14ac:dyDescent="0.3">
      <c r="A373" s="62">
        <f t="shared" si="97"/>
        <v>357</v>
      </c>
      <c r="B373" s="15" t="s">
        <v>168</v>
      </c>
      <c r="C373" s="15" t="s">
        <v>307</v>
      </c>
      <c r="D373" s="15" t="s">
        <v>301</v>
      </c>
      <c r="E373" s="62">
        <v>1977</v>
      </c>
      <c r="F373" s="62">
        <v>0</v>
      </c>
      <c r="G373" s="63">
        <v>3</v>
      </c>
      <c r="H373" s="39">
        <v>1328.5</v>
      </c>
      <c r="I373" s="39">
        <v>948.2</v>
      </c>
      <c r="J373" s="39">
        <v>865.6</v>
      </c>
      <c r="K373" s="75">
        <v>28</v>
      </c>
      <c r="L373" s="39">
        <v>3046318.8</v>
      </c>
      <c r="M373" s="39">
        <v>2558907.79</v>
      </c>
      <c r="N373" s="39">
        <v>335095.07</v>
      </c>
      <c r="O373" s="39">
        <v>152315.94</v>
      </c>
      <c r="P373" s="39">
        <f t="shared" si="90"/>
        <v>3212.7386627293818</v>
      </c>
      <c r="Q373" s="39">
        <f t="shared" si="91"/>
        <v>9807</v>
      </c>
      <c r="R373" s="118">
        <f t="shared" si="92"/>
        <v>0</v>
      </c>
      <c r="S373" s="118">
        <f t="shared" si="93"/>
        <v>0</v>
      </c>
      <c r="T373" s="118">
        <f t="shared" si="94"/>
        <v>9807</v>
      </c>
      <c r="U373" s="118">
        <f t="shared" si="95"/>
        <v>0</v>
      </c>
      <c r="V373" s="118">
        <f t="shared" si="96"/>
        <v>0</v>
      </c>
    </row>
    <row r="374" spans="1:22" s="45" customFormat="1" outlineLevel="1" x14ac:dyDescent="0.3">
      <c r="A374" s="62">
        <f t="shared" si="97"/>
        <v>358</v>
      </c>
      <c r="B374" s="15" t="s">
        <v>196</v>
      </c>
      <c r="C374" s="15" t="s">
        <v>308</v>
      </c>
      <c r="D374" s="15" t="s">
        <v>302</v>
      </c>
      <c r="E374" s="62">
        <v>1978</v>
      </c>
      <c r="F374" s="62">
        <v>0</v>
      </c>
      <c r="G374" s="63">
        <v>2</v>
      </c>
      <c r="H374" s="39">
        <v>1091</v>
      </c>
      <c r="I374" s="39">
        <v>668.2</v>
      </c>
      <c r="J374" s="39">
        <v>573.29999999999995</v>
      </c>
      <c r="K374" s="75">
        <v>13</v>
      </c>
      <c r="L374" s="39">
        <v>1096350.47</v>
      </c>
      <c r="M374" s="39">
        <v>920934.39</v>
      </c>
      <c r="N374" s="39">
        <v>120598.55</v>
      </c>
      <c r="O374" s="39">
        <v>54817.53</v>
      </c>
      <c r="P374" s="39">
        <f t="shared" si="90"/>
        <v>1640.7519754564501</v>
      </c>
      <c r="Q374" s="39">
        <f t="shared" si="91"/>
        <v>16737</v>
      </c>
      <c r="R374" s="118">
        <f t="shared" si="92"/>
        <v>0</v>
      </c>
      <c r="S374" s="118">
        <f t="shared" si="93"/>
        <v>16737</v>
      </c>
      <c r="T374" s="118">
        <f t="shared" si="94"/>
        <v>0</v>
      </c>
      <c r="U374" s="118">
        <f t="shared" si="95"/>
        <v>0</v>
      </c>
      <c r="V374" s="118">
        <f t="shared" si="96"/>
        <v>0</v>
      </c>
    </row>
    <row r="375" spans="1:22" s="45" customFormat="1" outlineLevel="1" x14ac:dyDescent="0.3">
      <c r="A375" s="62">
        <f t="shared" si="97"/>
        <v>359</v>
      </c>
      <c r="B375" s="15" t="s">
        <v>196</v>
      </c>
      <c r="C375" s="15" t="s">
        <v>308</v>
      </c>
      <c r="D375" s="15" t="s">
        <v>303</v>
      </c>
      <c r="E375" s="62">
        <v>1945</v>
      </c>
      <c r="F375" s="62">
        <v>0</v>
      </c>
      <c r="G375" s="63">
        <v>2</v>
      </c>
      <c r="H375" s="39">
        <v>529</v>
      </c>
      <c r="I375" s="39">
        <v>376</v>
      </c>
      <c r="J375" s="39">
        <v>260.39999999999998</v>
      </c>
      <c r="K375" s="75">
        <v>13</v>
      </c>
      <c r="L375" s="39">
        <v>590195.74</v>
      </c>
      <c r="M375" s="39">
        <v>495764.42</v>
      </c>
      <c r="N375" s="39">
        <v>64921.53</v>
      </c>
      <c r="O375" s="39">
        <v>29509.79</v>
      </c>
      <c r="P375" s="39">
        <f t="shared" si="90"/>
        <v>1569.6695212765958</v>
      </c>
      <c r="Q375" s="39">
        <f t="shared" si="91"/>
        <v>16737</v>
      </c>
      <c r="R375" s="118">
        <f t="shared" si="92"/>
        <v>0</v>
      </c>
      <c r="S375" s="118">
        <f t="shared" si="93"/>
        <v>16737</v>
      </c>
      <c r="T375" s="118">
        <f t="shared" si="94"/>
        <v>0</v>
      </c>
      <c r="U375" s="118">
        <f t="shared" si="95"/>
        <v>0</v>
      </c>
      <c r="V375" s="118">
        <f t="shared" si="96"/>
        <v>0</v>
      </c>
    </row>
    <row r="376" spans="1:22" s="45" customFormat="1" outlineLevel="1" x14ac:dyDescent="0.3">
      <c r="A376" s="62">
        <f t="shared" si="97"/>
        <v>360</v>
      </c>
      <c r="B376" s="15" t="s">
        <v>196</v>
      </c>
      <c r="C376" s="15" t="s">
        <v>308</v>
      </c>
      <c r="D376" s="15" t="s">
        <v>304</v>
      </c>
      <c r="E376" s="62">
        <v>1945</v>
      </c>
      <c r="F376" s="62">
        <v>0</v>
      </c>
      <c r="G376" s="63">
        <v>2</v>
      </c>
      <c r="H376" s="39">
        <v>417.9</v>
      </c>
      <c r="I376" s="39">
        <v>251.1</v>
      </c>
      <c r="J376" s="39">
        <v>189.5</v>
      </c>
      <c r="K376" s="75">
        <v>10</v>
      </c>
      <c r="L376" s="39">
        <v>365330.35</v>
      </c>
      <c r="M376" s="39">
        <v>306877.49</v>
      </c>
      <c r="N376" s="39">
        <v>40186.339999999997</v>
      </c>
      <c r="O376" s="39">
        <v>18266.52</v>
      </c>
      <c r="P376" s="39">
        <f t="shared" si="90"/>
        <v>1454.9197530864196</v>
      </c>
      <c r="Q376" s="39">
        <f t="shared" si="91"/>
        <v>16737</v>
      </c>
      <c r="R376" s="118">
        <f t="shared" si="92"/>
        <v>0</v>
      </c>
      <c r="S376" s="118">
        <f t="shared" si="93"/>
        <v>16737</v>
      </c>
      <c r="T376" s="118">
        <f t="shared" si="94"/>
        <v>0</v>
      </c>
      <c r="U376" s="118">
        <f t="shared" si="95"/>
        <v>0</v>
      </c>
      <c r="V376" s="118">
        <f t="shared" si="96"/>
        <v>0</v>
      </c>
    </row>
    <row r="377" spans="1:22" s="45" customFormat="1" outlineLevel="1" x14ac:dyDescent="0.3">
      <c r="A377" s="62">
        <f t="shared" si="97"/>
        <v>361</v>
      </c>
      <c r="B377" s="15" t="s">
        <v>196</v>
      </c>
      <c r="C377" s="15" t="s">
        <v>308</v>
      </c>
      <c r="D377" s="15" t="s">
        <v>305</v>
      </c>
      <c r="E377" s="62">
        <v>1945</v>
      </c>
      <c r="F377" s="62">
        <v>0</v>
      </c>
      <c r="G377" s="63">
        <v>2</v>
      </c>
      <c r="H377" s="39">
        <v>314.5</v>
      </c>
      <c r="I377" s="39">
        <v>264.7</v>
      </c>
      <c r="J377" s="39">
        <v>264.7</v>
      </c>
      <c r="K377" s="75">
        <v>10</v>
      </c>
      <c r="L377" s="39">
        <v>452229.65</v>
      </c>
      <c r="M377" s="39">
        <v>379872.91</v>
      </c>
      <c r="N377" s="39">
        <v>49745.26</v>
      </c>
      <c r="O377" s="39">
        <v>22611.48</v>
      </c>
      <c r="P377" s="39">
        <f t="shared" si="90"/>
        <v>1708.4610880241785</v>
      </c>
      <c r="Q377" s="39">
        <f t="shared" si="91"/>
        <v>16737</v>
      </c>
      <c r="R377" s="118">
        <f t="shared" si="92"/>
        <v>0</v>
      </c>
      <c r="S377" s="118">
        <f t="shared" si="93"/>
        <v>16737</v>
      </c>
      <c r="T377" s="118">
        <f t="shared" si="94"/>
        <v>0</v>
      </c>
      <c r="U377" s="118">
        <f t="shared" si="95"/>
        <v>0</v>
      </c>
      <c r="V377" s="118">
        <f t="shared" si="96"/>
        <v>0</v>
      </c>
    </row>
    <row r="378" spans="1:22" s="45" customFormat="1" outlineLevel="1" x14ac:dyDescent="0.3">
      <c r="A378" s="62">
        <f t="shared" si="97"/>
        <v>362</v>
      </c>
      <c r="B378" s="15" t="s">
        <v>168</v>
      </c>
      <c r="C378" s="15" t="s">
        <v>307</v>
      </c>
      <c r="D378" s="15" t="s">
        <v>582</v>
      </c>
      <c r="E378" s="62">
        <v>1976</v>
      </c>
      <c r="F378" s="62">
        <v>0</v>
      </c>
      <c r="G378" s="63">
        <v>2</v>
      </c>
      <c r="H378" s="39">
        <v>756.4</v>
      </c>
      <c r="I378" s="39">
        <v>600.70000000000005</v>
      </c>
      <c r="J378" s="39">
        <v>558.20000000000005</v>
      </c>
      <c r="K378" s="75">
        <v>24</v>
      </c>
      <c r="L378" s="39">
        <v>2253376.2200000002</v>
      </c>
      <c r="M378" s="39">
        <v>1892836.02</v>
      </c>
      <c r="N378" s="39">
        <v>247871.38</v>
      </c>
      <c r="O378" s="39">
        <v>112668.82</v>
      </c>
      <c r="P378" s="39">
        <f t="shared" si="90"/>
        <v>3751.2505743299484</v>
      </c>
      <c r="Q378" s="39">
        <f t="shared" si="91"/>
        <v>16737</v>
      </c>
      <c r="R378" s="118">
        <f t="shared" si="92"/>
        <v>0</v>
      </c>
      <c r="S378" s="118">
        <f t="shared" si="93"/>
        <v>16737</v>
      </c>
      <c r="T378" s="118">
        <f t="shared" si="94"/>
        <v>0</v>
      </c>
      <c r="U378" s="118">
        <f t="shared" si="95"/>
        <v>0</v>
      </c>
      <c r="V378" s="118">
        <f t="shared" si="96"/>
        <v>0</v>
      </c>
    </row>
    <row r="379" spans="1:22" s="45" customFormat="1" outlineLevel="1" x14ac:dyDescent="0.3">
      <c r="A379" s="62">
        <f t="shared" si="97"/>
        <v>363</v>
      </c>
      <c r="B379" s="15" t="s">
        <v>196</v>
      </c>
      <c r="C379" s="15" t="s">
        <v>308</v>
      </c>
      <c r="D379" s="15" t="s">
        <v>583</v>
      </c>
      <c r="E379" s="62">
        <v>1945</v>
      </c>
      <c r="F379" s="62">
        <v>0</v>
      </c>
      <c r="G379" s="63">
        <v>2</v>
      </c>
      <c r="H379" s="39">
        <v>301.2</v>
      </c>
      <c r="I379" s="39">
        <v>269.5</v>
      </c>
      <c r="J379" s="39">
        <v>239.6</v>
      </c>
      <c r="K379" s="75">
        <v>13</v>
      </c>
      <c r="L379" s="39">
        <v>452238.15</v>
      </c>
      <c r="M379" s="39">
        <v>379880.05</v>
      </c>
      <c r="N379" s="39">
        <v>49746.2</v>
      </c>
      <c r="O379" s="39">
        <v>22611.9</v>
      </c>
      <c r="P379" s="39">
        <f t="shared" si="90"/>
        <v>1678.0636363636365</v>
      </c>
      <c r="Q379" s="39">
        <f t="shared" si="91"/>
        <v>16737</v>
      </c>
      <c r="R379" s="118">
        <f t="shared" si="92"/>
        <v>0</v>
      </c>
      <c r="S379" s="118">
        <f t="shared" si="93"/>
        <v>16737</v>
      </c>
      <c r="T379" s="118">
        <f t="shared" si="94"/>
        <v>0</v>
      </c>
      <c r="U379" s="118">
        <f t="shared" si="95"/>
        <v>0</v>
      </c>
      <c r="V379" s="118">
        <f t="shared" si="96"/>
        <v>0</v>
      </c>
    </row>
    <row r="380" spans="1:22" s="45" customFormat="1" outlineLevel="1" x14ac:dyDescent="0.3">
      <c r="A380" s="62">
        <f t="shared" si="97"/>
        <v>364</v>
      </c>
      <c r="B380" s="15" t="s">
        <v>168</v>
      </c>
      <c r="C380" s="15" t="s">
        <v>307</v>
      </c>
      <c r="D380" s="15" t="s">
        <v>584</v>
      </c>
      <c r="E380" s="62">
        <v>1982</v>
      </c>
      <c r="F380" s="62">
        <v>0</v>
      </c>
      <c r="G380" s="63">
        <v>2</v>
      </c>
      <c r="H380" s="39">
        <v>930.7</v>
      </c>
      <c r="I380" s="39">
        <v>876.7</v>
      </c>
      <c r="J380" s="39">
        <v>375.4</v>
      </c>
      <c r="K380" s="75">
        <v>42</v>
      </c>
      <c r="L380" s="39">
        <v>1775632.95</v>
      </c>
      <c r="M380" s="39">
        <v>1491531.68</v>
      </c>
      <c r="N380" s="39">
        <v>195319.62</v>
      </c>
      <c r="O380" s="39">
        <v>88781.65</v>
      </c>
      <c r="P380" s="39">
        <f t="shared" si="90"/>
        <v>2025.3598152161512</v>
      </c>
      <c r="Q380" s="39">
        <f t="shared" si="91"/>
        <v>16737</v>
      </c>
      <c r="R380" s="118">
        <f t="shared" si="92"/>
        <v>0</v>
      </c>
      <c r="S380" s="118">
        <f t="shared" si="93"/>
        <v>16737</v>
      </c>
      <c r="T380" s="118">
        <f t="shared" si="94"/>
        <v>0</v>
      </c>
      <c r="U380" s="118">
        <f t="shared" si="95"/>
        <v>0</v>
      </c>
      <c r="V380" s="118">
        <f t="shared" si="96"/>
        <v>0</v>
      </c>
    </row>
    <row r="381" spans="1:22" s="45" customFormat="1" outlineLevel="1" x14ac:dyDescent="0.3">
      <c r="A381" s="62">
        <f t="shared" si="97"/>
        <v>365</v>
      </c>
      <c r="B381" s="15" t="s">
        <v>168</v>
      </c>
      <c r="C381" s="15" t="s">
        <v>307</v>
      </c>
      <c r="D381" s="15" t="s">
        <v>586</v>
      </c>
      <c r="E381" s="62">
        <v>1988</v>
      </c>
      <c r="F381" s="62">
        <v>0</v>
      </c>
      <c r="G381" s="63">
        <v>3</v>
      </c>
      <c r="H381" s="39">
        <v>1342.5</v>
      </c>
      <c r="I381" s="39">
        <v>1275.2</v>
      </c>
      <c r="J381" s="39">
        <v>997.9</v>
      </c>
      <c r="K381" s="75">
        <v>61</v>
      </c>
      <c r="L381" s="39">
        <v>1659504.59</v>
      </c>
      <c r="M381" s="39">
        <v>1393983.86</v>
      </c>
      <c r="N381" s="39">
        <v>182545.5</v>
      </c>
      <c r="O381" s="39">
        <v>82975.23</v>
      </c>
      <c r="P381" s="39">
        <f t="shared" si="90"/>
        <v>1301.3680912797993</v>
      </c>
      <c r="Q381" s="39">
        <f t="shared" si="91"/>
        <v>9807</v>
      </c>
      <c r="R381" s="118">
        <f t="shared" si="92"/>
        <v>0</v>
      </c>
      <c r="S381" s="118">
        <f t="shared" si="93"/>
        <v>0</v>
      </c>
      <c r="T381" s="118">
        <f t="shared" si="94"/>
        <v>9807</v>
      </c>
      <c r="U381" s="118">
        <f t="shared" si="95"/>
        <v>0</v>
      </c>
      <c r="V381" s="118">
        <f t="shared" si="96"/>
        <v>0</v>
      </c>
    </row>
    <row r="382" spans="1:22" s="45" customFormat="1" outlineLevel="1" x14ac:dyDescent="0.3">
      <c r="A382" s="62">
        <f t="shared" si="97"/>
        <v>366</v>
      </c>
      <c r="B382" s="15" t="s">
        <v>168</v>
      </c>
      <c r="C382" s="15" t="s">
        <v>307</v>
      </c>
      <c r="D382" s="15" t="s">
        <v>585</v>
      </c>
      <c r="E382" s="62">
        <v>1986</v>
      </c>
      <c r="F382" s="62">
        <v>0</v>
      </c>
      <c r="G382" s="63">
        <v>3</v>
      </c>
      <c r="H382" s="39">
        <v>1339.7</v>
      </c>
      <c r="I382" s="39">
        <v>1272</v>
      </c>
      <c r="J382" s="39">
        <v>865.2</v>
      </c>
      <c r="K382" s="75">
        <v>48</v>
      </c>
      <c r="L382" s="39">
        <v>1576776.59</v>
      </c>
      <c r="M382" s="39">
        <v>1324492.3400000001</v>
      </c>
      <c r="N382" s="39">
        <v>173445.42</v>
      </c>
      <c r="O382" s="39">
        <v>78838.83</v>
      </c>
      <c r="P382" s="39">
        <f t="shared" si="90"/>
        <v>1239.6042374213837</v>
      </c>
      <c r="Q382" s="39">
        <f t="shared" si="91"/>
        <v>9807</v>
      </c>
      <c r="R382" s="118">
        <f t="shared" si="92"/>
        <v>0</v>
      </c>
      <c r="S382" s="118">
        <f t="shared" si="93"/>
        <v>0</v>
      </c>
      <c r="T382" s="118">
        <f t="shared" si="94"/>
        <v>9807</v>
      </c>
      <c r="U382" s="118">
        <f t="shared" si="95"/>
        <v>0</v>
      </c>
      <c r="V382" s="118">
        <f t="shared" si="96"/>
        <v>0</v>
      </c>
    </row>
    <row r="383" spans="1:22" s="45" customFormat="1" outlineLevel="1" x14ac:dyDescent="0.3">
      <c r="A383" s="62">
        <f t="shared" si="97"/>
        <v>367</v>
      </c>
      <c r="B383" s="15" t="s">
        <v>168</v>
      </c>
      <c r="C383" s="15" t="s">
        <v>307</v>
      </c>
      <c r="D383" s="15" t="s">
        <v>294</v>
      </c>
      <c r="E383" s="62">
        <v>1970</v>
      </c>
      <c r="F383" s="62">
        <v>0</v>
      </c>
      <c r="G383" s="63">
        <v>2</v>
      </c>
      <c r="H383" s="39">
        <v>777.2</v>
      </c>
      <c r="I383" s="39">
        <v>718.7</v>
      </c>
      <c r="J383" s="39">
        <v>680</v>
      </c>
      <c r="K383" s="75">
        <v>30</v>
      </c>
      <c r="L383" s="39">
        <v>230904</v>
      </c>
      <c r="M383" s="39">
        <v>193959.36</v>
      </c>
      <c r="N383" s="39">
        <v>25399.439999999999</v>
      </c>
      <c r="O383" s="39">
        <v>11545.2</v>
      </c>
      <c r="P383" s="39">
        <f t="shared" si="90"/>
        <v>321.28008904967299</v>
      </c>
      <c r="Q383" s="39">
        <f t="shared" si="91"/>
        <v>16737</v>
      </c>
      <c r="R383" s="118">
        <f t="shared" si="92"/>
        <v>0</v>
      </c>
      <c r="S383" s="118">
        <f t="shared" si="93"/>
        <v>16737</v>
      </c>
      <c r="T383" s="118">
        <f t="shared" si="94"/>
        <v>0</v>
      </c>
      <c r="U383" s="118">
        <f t="shared" si="95"/>
        <v>0</v>
      </c>
      <c r="V383" s="118">
        <f t="shared" si="96"/>
        <v>0</v>
      </c>
    </row>
    <row r="384" spans="1:22" s="45" customFormat="1" outlineLevel="1" x14ac:dyDescent="0.3">
      <c r="A384" s="62">
        <f t="shared" si="97"/>
        <v>368</v>
      </c>
      <c r="B384" s="15" t="s">
        <v>168</v>
      </c>
      <c r="C384" s="15" t="s">
        <v>307</v>
      </c>
      <c r="D384" s="15" t="s">
        <v>815</v>
      </c>
      <c r="E384" s="62">
        <v>1977</v>
      </c>
      <c r="F384" s="62">
        <v>0</v>
      </c>
      <c r="G384" s="63">
        <v>2</v>
      </c>
      <c r="H384" s="39">
        <v>651.9</v>
      </c>
      <c r="I384" s="39">
        <v>396.6</v>
      </c>
      <c r="J384" s="39">
        <v>396.6</v>
      </c>
      <c r="K384" s="75">
        <v>26</v>
      </c>
      <c r="L384" s="39">
        <v>707601</v>
      </c>
      <c r="M384" s="39">
        <v>594384.84</v>
      </c>
      <c r="N384" s="39">
        <v>77836.11</v>
      </c>
      <c r="O384" s="39">
        <v>35380.050000000003</v>
      </c>
      <c r="P384" s="39">
        <f t="shared" si="90"/>
        <v>1784.1679273827533</v>
      </c>
      <c r="Q384" s="39">
        <f t="shared" si="91"/>
        <v>16737</v>
      </c>
      <c r="R384" s="118">
        <f t="shared" si="92"/>
        <v>0</v>
      </c>
      <c r="S384" s="118">
        <f t="shared" si="93"/>
        <v>16737</v>
      </c>
      <c r="T384" s="118">
        <f t="shared" si="94"/>
        <v>0</v>
      </c>
      <c r="U384" s="118">
        <f t="shared" si="95"/>
        <v>0</v>
      </c>
      <c r="V384" s="118">
        <f t="shared" si="96"/>
        <v>0</v>
      </c>
    </row>
    <row r="385" spans="1:23" s="45" customFormat="1" outlineLevel="1" x14ac:dyDescent="0.3">
      <c r="A385" s="62">
        <f t="shared" si="97"/>
        <v>369</v>
      </c>
      <c r="B385" s="15" t="s">
        <v>168</v>
      </c>
      <c r="C385" s="15" t="s">
        <v>307</v>
      </c>
      <c r="D385" s="15" t="s">
        <v>816</v>
      </c>
      <c r="E385" s="62">
        <v>1977</v>
      </c>
      <c r="F385" s="62">
        <v>0</v>
      </c>
      <c r="G385" s="63">
        <v>2</v>
      </c>
      <c r="H385" s="39">
        <v>636.6</v>
      </c>
      <c r="I385" s="39">
        <v>370.4</v>
      </c>
      <c r="J385" s="39">
        <v>370.4</v>
      </c>
      <c r="K385" s="75">
        <v>24</v>
      </c>
      <c r="L385" s="39">
        <v>679529</v>
      </c>
      <c r="M385" s="39">
        <v>570804.36</v>
      </c>
      <c r="N385" s="39">
        <v>74748.19</v>
      </c>
      <c r="O385" s="39">
        <v>33976.449999999997</v>
      </c>
      <c r="P385" s="39">
        <f t="shared" si="90"/>
        <v>1834.581533477322</v>
      </c>
      <c r="Q385" s="39">
        <f t="shared" si="91"/>
        <v>16737</v>
      </c>
      <c r="R385" s="118">
        <f t="shared" si="92"/>
        <v>0</v>
      </c>
      <c r="S385" s="118">
        <f t="shared" si="93"/>
        <v>16737</v>
      </c>
      <c r="T385" s="118">
        <f t="shared" si="94"/>
        <v>0</v>
      </c>
      <c r="U385" s="118">
        <f t="shared" si="95"/>
        <v>0</v>
      </c>
      <c r="V385" s="118">
        <f t="shared" si="96"/>
        <v>0</v>
      </c>
    </row>
    <row r="386" spans="1:23" s="45" customFormat="1" outlineLevel="1" x14ac:dyDescent="0.3">
      <c r="A386" s="62">
        <f t="shared" si="97"/>
        <v>370</v>
      </c>
      <c r="B386" s="15" t="s">
        <v>168</v>
      </c>
      <c r="C386" s="15" t="s">
        <v>307</v>
      </c>
      <c r="D386" s="15" t="s">
        <v>346</v>
      </c>
      <c r="E386" s="62">
        <v>1945</v>
      </c>
      <c r="F386" s="62">
        <v>0</v>
      </c>
      <c r="G386" s="63">
        <v>2</v>
      </c>
      <c r="H386" s="39">
        <v>310.3</v>
      </c>
      <c r="I386" s="39">
        <v>239.7</v>
      </c>
      <c r="J386" s="39">
        <v>119.85</v>
      </c>
      <c r="K386" s="75">
        <v>18</v>
      </c>
      <c r="L386" s="39">
        <v>563756</v>
      </c>
      <c r="M386" s="39">
        <v>473555.04</v>
      </c>
      <c r="N386" s="39">
        <v>62013.16</v>
      </c>
      <c r="O386" s="39">
        <v>28187.8</v>
      </c>
      <c r="P386" s="39">
        <f t="shared" si="90"/>
        <v>2351.9232373800587</v>
      </c>
      <c r="Q386" s="39">
        <f t="shared" si="91"/>
        <v>16737</v>
      </c>
      <c r="R386" s="118">
        <f t="shared" si="92"/>
        <v>0</v>
      </c>
      <c r="S386" s="118">
        <f t="shared" si="93"/>
        <v>16737</v>
      </c>
      <c r="T386" s="118">
        <f t="shared" si="94"/>
        <v>0</v>
      </c>
      <c r="U386" s="118">
        <f t="shared" si="95"/>
        <v>0</v>
      </c>
      <c r="V386" s="118">
        <f t="shared" si="96"/>
        <v>0</v>
      </c>
    </row>
    <row r="387" spans="1:23" s="45" customFormat="1" x14ac:dyDescent="0.3">
      <c r="A387" s="62">
        <f t="shared" si="97"/>
        <v>371</v>
      </c>
      <c r="B387" s="153" t="s">
        <v>532</v>
      </c>
      <c r="C387" s="153"/>
      <c r="D387" s="153"/>
      <c r="E387" s="153"/>
      <c r="F387" s="153"/>
      <c r="G387" s="153"/>
      <c r="H387" s="74">
        <f t="shared" ref="H387:O387" si="98">SUM(H365:H386)</f>
        <v>15710.000000000002</v>
      </c>
      <c r="I387" s="74">
        <f t="shared" si="98"/>
        <v>12582.100000000002</v>
      </c>
      <c r="J387" s="74">
        <f t="shared" si="98"/>
        <v>10029.549999999999</v>
      </c>
      <c r="K387" s="76">
        <f t="shared" si="98"/>
        <v>504</v>
      </c>
      <c r="L387" s="74">
        <f t="shared" si="98"/>
        <v>28148254.709999993</v>
      </c>
      <c r="M387" s="74">
        <f>SUM(M365:M386)</f>
        <v>23644533.919999998</v>
      </c>
      <c r="N387" s="74">
        <f t="shared" si="98"/>
        <v>3096308.0300000003</v>
      </c>
      <c r="O387" s="74">
        <f t="shared" si="98"/>
        <v>1407412.7600000002</v>
      </c>
      <c r="P387" s="70"/>
      <c r="Q387" s="70"/>
    </row>
    <row r="388" spans="1:23" s="45" customFormat="1" x14ac:dyDescent="0.3">
      <c r="A388" s="154" t="s">
        <v>155</v>
      </c>
      <c r="B388" s="154"/>
      <c r="C388" s="154"/>
      <c r="D388" s="155"/>
      <c r="E388" s="156"/>
      <c r="F388" s="156"/>
      <c r="G388" s="157"/>
      <c r="H388" s="158"/>
      <c r="I388" s="158"/>
      <c r="J388" s="158"/>
      <c r="K388" s="157"/>
      <c r="L388" s="158"/>
      <c r="M388" s="158"/>
      <c r="N388" s="158"/>
      <c r="O388" s="158"/>
      <c r="P388" s="158"/>
      <c r="Q388" s="158"/>
    </row>
    <row r="389" spans="1:23" s="45" customFormat="1" outlineLevel="1" x14ac:dyDescent="0.3">
      <c r="A389" s="62">
        <f>A387+1</f>
        <v>372</v>
      </c>
      <c r="B389" s="15" t="s">
        <v>155</v>
      </c>
      <c r="C389" s="15" t="s">
        <v>135</v>
      </c>
      <c r="D389" s="15" t="s">
        <v>128</v>
      </c>
      <c r="E389" s="62" t="s">
        <v>132</v>
      </c>
      <c r="F389" s="62">
        <v>0</v>
      </c>
      <c r="G389" s="67">
        <v>2</v>
      </c>
      <c r="H389" s="39">
        <v>528.29999999999995</v>
      </c>
      <c r="I389" s="39">
        <v>377.1</v>
      </c>
      <c r="J389" s="39">
        <v>377.1</v>
      </c>
      <c r="K389" s="75" t="s">
        <v>133</v>
      </c>
      <c r="L389" s="39">
        <v>1298886</v>
      </c>
      <c r="M389" s="39">
        <v>1024171</v>
      </c>
      <c r="N389" s="39">
        <v>209771</v>
      </c>
      <c r="O389" s="39">
        <v>64944</v>
      </c>
      <c r="P389" s="39">
        <f>L389/I389</f>
        <v>3444.4073190135241</v>
      </c>
      <c r="Q389" s="39">
        <f>SUM(R389:V389)</f>
        <v>16737</v>
      </c>
      <c r="R389" s="118">
        <f>IF(G389=1,18174,0)</f>
        <v>0</v>
      </c>
      <c r="S389" s="118">
        <f>IF(G389=2,16737,0)</f>
        <v>16737</v>
      </c>
      <c r="T389" s="118">
        <f>IF(OR(3=G389,G389=4,G389=5),9807,0)</f>
        <v>0</v>
      </c>
      <c r="U389" s="118">
        <f>IF(OR(G389=6,G389=7,G389=8,G389=9),10112,0)</f>
        <v>0</v>
      </c>
      <c r="V389" s="118">
        <f>IF(G389&gt;=10,9919,0)</f>
        <v>0</v>
      </c>
    </row>
    <row r="390" spans="1:23" s="45" customFormat="1" outlineLevel="1" x14ac:dyDescent="0.3">
      <c r="A390" s="62">
        <f>A389+1</f>
        <v>373</v>
      </c>
      <c r="B390" s="15" t="s">
        <v>155</v>
      </c>
      <c r="C390" s="15" t="s">
        <v>135</v>
      </c>
      <c r="D390" s="15" t="s">
        <v>129</v>
      </c>
      <c r="E390" s="62">
        <v>1945</v>
      </c>
      <c r="F390" s="62">
        <v>0</v>
      </c>
      <c r="G390" s="67">
        <v>3</v>
      </c>
      <c r="H390" s="39">
        <v>593.29999999999995</v>
      </c>
      <c r="I390" s="39">
        <v>426.8</v>
      </c>
      <c r="J390" s="39">
        <v>386.9</v>
      </c>
      <c r="K390" s="75" t="s">
        <v>134</v>
      </c>
      <c r="L390" s="39">
        <v>1497455</v>
      </c>
      <c r="M390" s="39">
        <v>1180743</v>
      </c>
      <c r="N390" s="39">
        <v>241839</v>
      </c>
      <c r="O390" s="39">
        <v>74873</v>
      </c>
      <c r="P390" s="39">
        <f>L390/I390</f>
        <v>3508.5637300843487</v>
      </c>
      <c r="Q390" s="39">
        <f>SUM(R390:V390)</f>
        <v>9807</v>
      </c>
      <c r="R390" s="118">
        <f>IF(G390=1,18174,0)</f>
        <v>0</v>
      </c>
      <c r="S390" s="118">
        <f>IF(G390=2,16737,0)</f>
        <v>0</v>
      </c>
      <c r="T390" s="118">
        <f>IF(OR(3=G390,G390=4,G390=5),9807,0)</f>
        <v>9807</v>
      </c>
      <c r="U390" s="118">
        <f>IF(OR(G390=6,G390=7,G390=8,G390=9),10112,0)</f>
        <v>0</v>
      </c>
      <c r="V390" s="118">
        <f>IF(G390&gt;=10,9919,0)</f>
        <v>0</v>
      </c>
    </row>
    <row r="391" spans="1:23" s="45" customFormat="1" outlineLevel="1" x14ac:dyDescent="0.3">
      <c r="A391" s="62">
        <f>A390+1</f>
        <v>374</v>
      </c>
      <c r="B391" s="15" t="s">
        <v>155</v>
      </c>
      <c r="C391" s="15" t="s">
        <v>135</v>
      </c>
      <c r="D391" s="15" t="s">
        <v>130</v>
      </c>
      <c r="E391" s="62">
        <v>1957</v>
      </c>
      <c r="F391" s="62">
        <v>0</v>
      </c>
      <c r="G391" s="67">
        <v>2</v>
      </c>
      <c r="H391" s="39">
        <v>1054.7</v>
      </c>
      <c r="I391" s="39">
        <v>985.4</v>
      </c>
      <c r="J391" s="39">
        <v>795.3</v>
      </c>
      <c r="K391" s="75">
        <v>40</v>
      </c>
      <c r="L391" s="39">
        <v>2445770</v>
      </c>
      <c r="M391" s="39">
        <v>1928490</v>
      </c>
      <c r="N391" s="39">
        <v>394992</v>
      </c>
      <c r="O391" s="39">
        <v>122288</v>
      </c>
      <c r="P391" s="39">
        <f>L391/I391</f>
        <v>2482.0073066774912</v>
      </c>
      <c r="Q391" s="39">
        <f>SUM(R391:V391)</f>
        <v>16737</v>
      </c>
      <c r="R391" s="118">
        <f>IF(G391=1,18174,0)</f>
        <v>0</v>
      </c>
      <c r="S391" s="118">
        <f>IF(G391=2,16737,0)</f>
        <v>16737</v>
      </c>
      <c r="T391" s="118">
        <f>IF(OR(3=G391,G391=4,G391=5),9807,0)</f>
        <v>0</v>
      </c>
      <c r="U391" s="118">
        <f>IF(OR(G391=6,G391=7,G391=8,G391=9),10112,0)</f>
        <v>0</v>
      </c>
      <c r="V391" s="118">
        <f>IF(G391&gt;=10,9919,0)</f>
        <v>0</v>
      </c>
      <c r="W391" s="46"/>
    </row>
    <row r="392" spans="1:23" s="45" customFormat="1" outlineLevel="1" x14ac:dyDescent="0.3">
      <c r="A392" s="62">
        <f>A391+1</f>
        <v>375</v>
      </c>
      <c r="B392" s="15" t="s">
        <v>155</v>
      </c>
      <c r="C392" s="15" t="s">
        <v>135</v>
      </c>
      <c r="D392" s="15" t="s">
        <v>131</v>
      </c>
      <c r="E392" s="62">
        <v>1990</v>
      </c>
      <c r="F392" s="62">
        <v>0</v>
      </c>
      <c r="G392" s="67">
        <v>2</v>
      </c>
      <c r="H392" s="39">
        <v>338.9</v>
      </c>
      <c r="I392" s="39">
        <v>292.89999999999998</v>
      </c>
      <c r="J392" s="39">
        <v>250.8</v>
      </c>
      <c r="K392" s="75">
        <v>18</v>
      </c>
      <c r="L392" s="39">
        <v>2676544</v>
      </c>
      <c r="M392" s="39">
        <v>2110455</v>
      </c>
      <c r="N392" s="39">
        <v>432262</v>
      </c>
      <c r="O392" s="39">
        <v>133827</v>
      </c>
      <c r="P392" s="39">
        <f>L392/I392</f>
        <v>9138.0812564015032</v>
      </c>
      <c r="Q392" s="39">
        <f>SUM(R392:V392)</f>
        <v>16737</v>
      </c>
      <c r="R392" s="118">
        <f>IF(G392=1,18174,0)</f>
        <v>0</v>
      </c>
      <c r="S392" s="118">
        <f>IF(G392=2,16737,0)</f>
        <v>16737</v>
      </c>
      <c r="T392" s="118">
        <f>IF(OR(3=G392,G392=4,G392=5),9807,0)</f>
        <v>0</v>
      </c>
      <c r="U392" s="118">
        <f>IF(OR(G392=6,G392=7,G392=8,G392=9),10112,0)</f>
        <v>0</v>
      </c>
      <c r="V392" s="118">
        <f>IF(G392&gt;=10,9919,0)</f>
        <v>0</v>
      </c>
    </row>
    <row r="393" spans="1:23" s="45" customFormat="1" outlineLevel="1" x14ac:dyDescent="0.3">
      <c r="A393" s="62">
        <f>A392+1</f>
        <v>376</v>
      </c>
      <c r="B393" s="15" t="s">
        <v>155</v>
      </c>
      <c r="C393" s="15" t="s">
        <v>135</v>
      </c>
      <c r="D393" s="15" t="s">
        <v>187</v>
      </c>
      <c r="E393" s="62">
        <v>1945</v>
      </c>
      <c r="F393" s="62">
        <v>0</v>
      </c>
      <c r="G393" s="67">
        <v>3</v>
      </c>
      <c r="H393" s="39">
        <v>1274.2</v>
      </c>
      <c r="I393" s="39">
        <v>800.7</v>
      </c>
      <c r="J393" s="39">
        <v>721.5</v>
      </c>
      <c r="K393" s="75">
        <v>27</v>
      </c>
      <c r="L393" s="39">
        <v>3207953</v>
      </c>
      <c r="M393" s="39">
        <v>2529471</v>
      </c>
      <c r="N393" s="39">
        <v>518084</v>
      </c>
      <c r="O393" s="39">
        <v>160398</v>
      </c>
      <c r="P393" s="39">
        <f>L393/I393</f>
        <v>4006.4356188335205</v>
      </c>
      <c r="Q393" s="39">
        <f>SUM(R393:V393)</f>
        <v>9807</v>
      </c>
      <c r="R393" s="118">
        <f>IF(G393=1,18174,0)</f>
        <v>0</v>
      </c>
      <c r="S393" s="118">
        <f>IF(G393=2,16737,0)</f>
        <v>0</v>
      </c>
      <c r="T393" s="118">
        <f>IF(OR(3=G393,G393=4,G393=5),9807,0)</f>
        <v>9807</v>
      </c>
      <c r="U393" s="118">
        <f>IF(OR(G393=6,G393=7,G393=8,G393=9),10112,0)</f>
        <v>0</v>
      </c>
      <c r="V393" s="118">
        <f>IF(G393&gt;=10,9919,0)</f>
        <v>0</v>
      </c>
    </row>
    <row r="394" spans="1:23" s="45" customFormat="1" x14ac:dyDescent="0.3">
      <c r="A394" s="62">
        <f>A393+1</f>
        <v>377</v>
      </c>
      <c r="B394" s="153" t="s">
        <v>532</v>
      </c>
      <c r="C394" s="153"/>
      <c r="D394" s="153"/>
      <c r="E394" s="153"/>
      <c r="F394" s="153"/>
      <c r="G394" s="153"/>
      <c r="H394" s="74">
        <f>SUM(H389:H393)</f>
        <v>3789.4000000000005</v>
      </c>
      <c r="I394" s="74">
        <f t="shared" ref="I394:O394" si="99">SUM(I389:I393)</f>
        <v>2882.9000000000005</v>
      </c>
      <c r="J394" s="74">
        <f t="shared" si="99"/>
        <v>2531.6</v>
      </c>
      <c r="K394" s="76">
        <f t="shared" si="99"/>
        <v>85</v>
      </c>
      <c r="L394" s="74">
        <f t="shared" si="99"/>
        <v>11126608</v>
      </c>
      <c r="M394" s="74">
        <f>SUM(M389:M393)</f>
        <v>8773330</v>
      </c>
      <c r="N394" s="74">
        <f t="shared" si="99"/>
        <v>1796948</v>
      </c>
      <c r="O394" s="74">
        <f t="shared" si="99"/>
        <v>556330</v>
      </c>
      <c r="P394" s="74"/>
      <c r="Q394" s="74"/>
      <c r="R394" s="46"/>
      <c r="V394" s="45" t="s">
        <v>165</v>
      </c>
    </row>
    <row r="395" spans="1:23" s="45" customFormat="1" x14ac:dyDescent="0.3">
      <c r="A395" s="154" t="s">
        <v>169</v>
      </c>
      <c r="B395" s="154"/>
      <c r="C395" s="154"/>
      <c r="D395" s="155"/>
      <c r="E395" s="156"/>
      <c r="F395" s="156"/>
      <c r="G395" s="157"/>
      <c r="H395" s="158"/>
      <c r="I395" s="158"/>
      <c r="J395" s="158"/>
      <c r="K395" s="157"/>
      <c r="L395" s="158"/>
      <c r="M395" s="158"/>
      <c r="N395" s="158"/>
      <c r="O395" s="158"/>
      <c r="P395" s="158"/>
      <c r="Q395" s="158"/>
      <c r="R395" s="46"/>
      <c r="V395" s="45" t="s">
        <v>165</v>
      </c>
    </row>
    <row r="396" spans="1:23" s="45" customFormat="1" outlineLevel="1" x14ac:dyDescent="0.3">
      <c r="A396" s="62">
        <f>A394+1</f>
        <v>378</v>
      </c>
      <c r="B396" s="15" t="s">
        <v>170</v>
      </c>
      <c r="C396" s="15" t="s">
        <v>316</v>
      </c>
      <c r="D396" s="15" t="s">
        <v>48</v>
      </c>
      <c r="E396" s="62">
        <v>1945</v>
      </c>
      <c r="F396" s="62">
        <v>0</v>
      </c>
      <c r="G396" s="63">
        <v>3</v>
      </c>
      <c r="H396" s="39">
        <v>1094.4000000000001</v>
      </c>
      <c r="I396" s="39">
        <v>787.9</v>
      </c>
      <c r="J396" s="39">
        <v>712.9</v>
      </c>
      <c r="K396" s="75">
        <v>36</v>
      </c>
      <c r="L396" s="39">
        <v>4186353</v>
      </c>
      <c r="M396" s="39">
        <v>3432809</v>
      </c>
      <c r="N396" s="39">
        <v>544226</v>
      </c>
      <c r="O396" s="39">
        <v>209318</v>
      </c>
      <c r="P396" s="39">
        <f t="shared" ref="P396:P417" si="100">L396/I396</f>
        <v>5313.3049879426326</v>
      </c>
      <c r="Q396" s="39">
        <f t="shared" ref="Q396:Q417" si="101">SUM(R396:V396)</f>
        <v>9807</v>
      </c>
      <c r="R396" s="118">
        <f t="shared" ref="R396:R417" si="102">IF(G396=1,18174,0)</f>
        <v>0</v>
      </c>
      <c r="S396" s="118">
        <f t="shared" ref="S396:S417" si="103">IF(G396=2,16737,0)</f>
        <v>0</v>
      </c>
      <c r="T396" s="118">
        <f t="shared" ref="T396:T417" si="104">IF(OR(3=G396,G396=4,G396=5),9807,0)</f>
        <v>9807</v>
      </c>
      <c r="U396" s="118">
        <f t="shared" ref="U396:U417" si="105">IF(OR(G396=6,G396=7,G396=8,G396=9),10112,0)</f>
        <v>0</v>
      </c>
      <c r="V396" s="118">
        <f t="shared" ref="V396:V417" si="106">IF(G396&gt;=10,9919,0)</f>
        <v>0</v>
      </c>
    </row>
    <row r="397" spans="1:23" s="45" customFormat="1" outlineLevel="1" x14ac:dyDescent="0.3">
      <c r="A397" s="62">
        <f>A396+1</f>
        <v>379</v>
      </c>
      <c r="B397" s="15" t="s">
        <v>170</v>
      </c>
      <c r="C397" s="15" t="s">
        <v>316</v>
      </c>
      <c r="D397" s="15" t="s">
        <v>49</v>
      </c>
      <c r="E397" s="62">
        <v>1945</v>
      </c>
      <c r="F397" s="62">
        <v>0</v>
      </c>
      <c r="G397" s="63">
        <v>3</v>
      </c>
      <c r="H397" s="39">
        <v>389.7</v>
      </c>
      <c r="I397" s="39">
        <v>229.5</v>
      </c>
      <c r="J397" s="39">
        <v>229.5</v>
      </c>
      <c r="K397" s="75">
        <v>15</v>
      </c>
      <c r="L397" s="39">
        <v>1210630</v>
      </c>
      <c r="M397" s="39">
        <v>992717</v>
      </c>
      <c r="N397" s="39">
        <v>157381</v>
      </c>
      <c r="O397" s="39">
        <v>60532</v>
      </c>
      <c r="P397" s="39">
        <f t="shared" si="100"/>
        <v>5275.0762527233119</v>
      </c>
      <c r="Q397" s="39">
        <f t="shared" si="101"/>
        <v>9807</v>
      </c>
      <c r="R397" s="118">
        <f t="shared" si="102"/>
        <v>0</v>
      </c>
      <c r="S397" s="118">
        <f t="shared" si="103"/>
        <v>0</v>
      </c>
      <c r="T397" s="118">
        <f t="shared" si="104"/>
        <v>9807</v>
      </c>
      <c r="U397" s="118">
        <f t="shared" si="105"/>
        <v>0</v>
      </c>
      <c r="V397" s="118">
        <f t="shared" si="106"/>
        <v>0</v>
      </c>
    </row>
    <row r="398" spans="1:23" s="45" customFormat="1" outlineLevel="1" x14ac:dyDescent="0.3">
      <c r="A398" s="62">
        <f t="shared" ref="A398:A418" si="107">A397+1</f>
        <v>380</v>
      </c>
      <c r="B398" s="15" t="s">
        <v>170</v>
      </c>
      <c r="C398" s="15" t="s">
        <v>316</v>
      </c>
      <c r="D398" s="15" t="s">
        <v>50</v>
      </c>
      <c r="E398" s="62">
        <v>1945</v>
      </c>
      <c r="F398" s="62">
        <v>0</v>
      </c>
      <c r="G398" s="63">
        <v>3</v>
      </c>
      <c r="H398" s="39">
        <v>397.8</v>
      </c>
      <c r="I398" s="39">
        <v>235.6</v>
      </c>
      <c r="J398" s="39">
        <v>235.6</v>
      </c>
      <c r="K398" s="75">
        <v>14</v>
      </c>
      <c r="L398" s="39">
        <v>1218272</v>
      </c>
      <c r="M398" s="39">
        <v>998983</v>
      </c>
      <c r="N398" s="39">
        <v>158375</v>
      </c>
      <c r="O398" s="39">
        <v>60914</v>
      </c>
      <c r="P398" s="39">
        <f t="shared" si="100"/>
        <v>5170.9337860780988</v>
      </c>
      <c r="Q398" s="39">
        <f t="shared" si="101"/>
        <v>9807</v>
      </c>
      <c r="R398" s="118">
        <f t="shared" si="102"/>
        <v>0</v>
      </c>
      <c r="S398" s="118">
        <f t="shared" si="103"/>
        <v>0</v>
      </c>
      <c r="T398" s="118">
        <f t="shared" si="104"/>
        <v>9807</v>
      </c>
      <c r="U398" s="118">
        <f t="shared" si="105"/>
        <v>0</v>
      </c>
      <c r="V398" s="118">
        <f t="shared" si="106"/>
        <v>0</v>
      </c>
      <c r="W398" s="46"/>
    </row>
    <row r="399" spans="1:23" s="45" customFormat="1" outlineLevel="1" x14ac:dyDescent="0.3">
      <c r="A399" s="62">
        <f t="shared" si="107"/>
        <v>381</v>
      </c>
      <c r="B399" s="15" t="s">
        <v>170</v>
      </c>
      <c r="C399" s="15" t="s">
        <v>316</v>
      </c>
      <c r="D399" s="15" t="s">
        <v>51</v>
      </c>
      <c r="E399" s="62">
        <v>1945</v>
      </c>
      <c r="F399" s="62">
        <v>0</v>
      </c>
      <c r="G399" s="63">
        <v>3</v>
      </c>
      <c r="H399" s="39">
        <v>395</v>
      </c>
      <c r="I399" s="39">
        <v>238</v>
      </c>
      <c r="J399" s="39">
        <v>238</v>
      </c>
      <c r="K399" s="75">
        <v>15</v>
      </c>
      <c r="L399" s="39">
        <v>1207847</v>
      </c>
      <c r="M399" s="39">
        <v>990435</v>
      </c>
      <c r="N399" s="39">
        <v>157019</v>
      </c>
      <c r="O399" s="39">
        <v>60393</v>
      </c>
      <c r="P399" s="39">
        <f t="shared" si="100"/>
        <v>5074.9873949579833</v>
      </c>
      <c r="Q399" s="39">
        <f t="shared" si="101"/>
        <v>9807</v>
      </c>
      <c r="R399" s="118">
        <f t="shared" si="102"/>
        <v>0</v>
      </c>
      <c r="S399" s="118">
        <f t="shared" si="103"/>
        <v>0</v>
      </c>
      <c r="T399" s="118">
        <f t="shared" si="104"/>
        <v>9807</v>
      </c>
      <c r="U399" s="118">
        <f t="shared" si="105"/>
        <v>0</v>
      </c>
      <c r="V399" s="118">
        <f t="shared" si="106"/>
        <v>0</v>
      </c>
    </row>
    <row r="400" spans="1:23" s="45" customFormat="1" outlineLevel="1" x14ac:dyDescent="0.3">
      <c r="A400" s="62">
        <f t="shared" si="107"/>
        <v>382</v>
      </c>
      <c r="B400" s="15" t="s">
        <v>170</v>
      </c>
      <c r="C400" s="15" t="s">
        <v>316</v>
      </c>
      <c r="D400" s="15" t="s">
        <v>52</v>
      </c>
      <c r="E400" s="62">
        <v>1945</v>
      </c>
      <c r="F400" s="62">
        <v>0</v>
      </c>
      <c r="G400" s="63">
        <v>3</v>
      </c>
      <c r="H400" s="39">
        <v>400.2</v>
      </c>
      <c r="I400" s="39">
        <v>243</v>
      </c>
      <c r="J400" s="39">
        <v>243</v>
      </c>
      <c r="K400" s="75">
        <v>15</v>
      </c>
      <c r="L400" s="39">
        <v>1213655</v>
      </c>
      <c r="M400" s="39">
        <v>995197</v>
      </c>
      <c r="N400" s="39">
        <v>157775</v>
      </c>
      <c r="O400" s="39">
        <v>60683</v>
      </c>
      <c r="P400" s="39">
        <f t="shared" si="100"/>
        <v>4994.4650205761318</v>
      </c>
      <c r="Q400" s="39">
        <f t="shared" si="101"/>
        <v>9807</v>
      </c>
      <c r="R400" s="118">
        <f t="shared" si="102"/>
        <v>0</v>
      </c>
      <c r="S400" s="118">
        <f t="shared" si="103"/>
        <v>0</v>
      </c>
      <c r="T400" s="118">
        <f t="shared" si="104"/>
        <v>9807</v>
      </c>
      <c r="U400" s="118">
        <f t="shared" si="105"/>
        <v>0</v>
      </c>
      <c r="V400" s="118">
        <f t="shared" si="106"/>
        <v>0</v>
      </c>
    </row>
    <row r="401" spans="1:22" s="45" customFormat="1" outlineLevel="1" x14ac:dyDescent="0.3">
      <c r="A401" s="62">
        <f t="shared" si="107"/>
        <v>383</v>
      </c>
      <c r="B401" s="15" t="s">
        <v>170</v>
      </c>
      <c r="C401" s="15" t="s">
        <v>316</v>
      </c>
      <c r="D401" s="15" t="s">
        <v>53</v>
      </c>
      <c r="E401" s="62">
        <v>1945</v>
      </c>
      <c r="F401" s="62">
        <v>0</v>
      </c>
      <c r="G401" s="63">
        <v>3</v>
      </c>
      <c r="H401" s="39">
        <v>787.5</v>
      </c>
      <c r="I401" s="39">
        <v>535.29999999999995</v>
      </c>
      <c r="J401" s="39">
        <v>497.1</v>
      </c>
      <c r="K401" s="75">
        <v>41</v>
      </c>
      <c r="L401" s="39">
        <v>2247382</v>
      </c>
      <c r="M401" s="39">
        <v>1842853</v>
      </c>
      <c r="N401" s="39">
        <v>292160</v>
      </c>
      <c r="O401" s="39">
        <v>112369</v>
      </c>
      <c r="P401" s="39">
        <f t="shared" si="100"/>
        <v>4198.359798243976</v>
      </c>
      <c r="Q401" s="39">
        <f t="shared" si="101"/>
        <v>9807</v>
      </c>
      <c r="R401" s="118">
        <f t="shared" si="102"/>
        <v>0</v>
      </c>
      <c r="S401" s="118">
        <f t="shared" si="103"/>
        <v>0</v>
      </c>
      <c r="T401" s="118">
        <f t="shared" si="104"/>
        <v>9807</v>
      </c>
      <c r="U401" s="118">
        <f t="shared" si="105"/>
        <v>0</v>
      </c>
      <c r="V401" s="118">
        <f t="shared" si="106"/>
        <v>0</v>
      </c>
    </row>
    <row r="402" spans="1:22" s="45" customFormat="1" outlineLevel="1" x14ac:dyDescent="0.3">
      <c r="A402" s="62">
        <f t="shared" si="107"/>
        <v>384</v>
      </c>
      <c r="B402" s="15" t="s">
        <v>170</v>
      </c>
      <c r="C402" s="15" t="s">
        <v>316</v>
      </c>
      <c r="D402" s="15" t="s">
        <v>310</v>
      </c>
      <c r="E402" s="62">
        <v>1945</v>
      </c>
      <c r="F402" s="62">
        <v>0</v>
      </c>
      <c r="G402" s="63">
        <v>3</v>
      </c>
      <c r="H402" s="39">
        <v>345.6</v>
      </c>
      <c r="I402" s="39">
        <v>223.8</v>
      </c>
      <c r="J402" s="39">
        <v>185.5</v>
      </c>
      <c r="K402" s="75">
        <v>13</v>
      </c>
      <c r="L402" s="39">
        <v>1037860</v>
      </c>
      <c r="M402" s="39">
        <v>851045</v>
      </c>
      <c r="N402" s="39">
        <v>134922</v>
      </c>
      <c r="O402" s="39">
        <v>51893</v>
      </c>
      <c r="P402" s="39">
        <f t="shared" si="100"/>
        <v>4637.4441465594282</v>
      </c>
      <c r="Q402" s="39">
        <f t="shared" si="101"/>
        <v>9807</v>
      </c>
      <c r="R402" s="118">
        <f t="shared" si="102"/>
        <v>0</v>
      </c>
      <c r="S402" s="118">
        <f t="shared" si="103"/>
        <v>0</v>
      </c>
      <c r="T402" s="118">
        <f t="shared" si="104"/>
        <v>9807</v>
      </c>
      <c r="U402" s="118">
        <f t="shared" si="105"/>
        <v>0</v>
      </c>
      <c r="V402" s="118">
        <f t="shared" si="106"/>
        <v>0</v>
      </c>
    </row>
    <row r="403" spans="1:22" s="45" customFormat="1" outlineLevel="1" x14ac:dyDescent="0.3">
      <c r="A403" s="62">
        <f t="shared" si="107"/>
        <v>385</v>
      </c>
      <c r="B403" s="15" t="s">
        <v>170</v>
      </c>
      <c r="C403" s="15" t="s">
        <v>316</v>
      </c>
      <c r="D403" s="15" t="s">
        <v>54</v>
      </c>
      <c r="E403" s="62">
        <v>1945</v>
      </c>
      <c r="F403" s="62">
        <v>0</v>
      </c>
      <c r="G403" s="63">
        <v>2</v>
      </c>
      <c r="H403" s="39">
        <v>211.4</v>
      </c>
      <c r="I403" s="39">
        <v>179.5</v>
      </c>
      <c r="J403" s="39">
        <v>101.3</v>
      </c>
      <c r="K403" s="75">
        <v>9</v>
      </c>
      <c r="L403" s="39">
        <v>637963</v>
      </c>
      <c r="M403" s="39">
        <v>523130</v>
      </c>
      <c r="N403" s="39">
        <v>82934</v>
      </c>
      <c r="O403" s="39">
        <v>31899</v>
      </c>
      <c r="P403" s="39">
        <f t="shared" si="100"/>
        <v>3554.1114206128132</v>
      </c>
      <c r="Q403" s="39">
        <f t="shared" si="101"/>
        <v>16737</v>
      </c>
      <c r="R403" s="118">
        <f t="shared" si="102"/>
        <v>0</v>
      </c>
      <c r="S403" s="118">
        <f t="shared" si="103"/>
        <v>16737</v>
      </c>
      <c r="T403" s="118">
        <f t="shared" si="104"/>
        <v>0</v>
      </c>
      <c r="U403" s="118">
        <f t="shared" si="105"/>
        <v>0</v>
      </c>
      <c r="V403" s="118">
        <f t="shared" si="106"/>
        <v>0</v>
      </c>
    </row>
    <row r="404" spans="1:22" s="45" customFormat="1" outlineLevel="1" x14ac:dyDescent="0.3">
      <c r="A404" s="62">
        <f t="shared" si="107"/>
        <v>386</v>
      </c>
      <c r="B404" s="15" t="s">
        <v>171</v>
      </c>
      <c r="C404" s="15" t="s">
        <v>312</v>
      </c>
      <c r="D404" s="15" t="s">
        <v>55</v>
      </c>
      <c r="E404" s="62">
        <v>1945</v>
      </c>
      <c r="F404" s="62">
        <v>0</v>
      </c>
      <c r="G404" s="63">
        <v>2</v>
      </c>
      <c r="H404" s="39">
        <v>247.7</v>
      </c>
      <c r="I404" s="39">
        <v>235.8</v>
      </c>
      <c r="J404" s="39">
        <v>110.2</v>
      </c>
      <c r="K404" s="75">
        <v>18</v>
      </c>
      <c r="L404" s="39">
        <v>694213</v>
      </c>
      <c r="M404" s="39">
        <v>569255</v>
      </c>
      <c r="N404" s="39">
        <v>90247</v>
      </c>
      <c r="O404" s="39">
        <v>34711</v>
      </c>
      <c r="P404" s="39">
        <f t="shared" si="100"/>
        <v>2944.0754877014419</v>
      </c>
      <c r="Q404" s="39">
        <f t="shared" si="101"/>
        <v>16737</v>
      </c>
      <c r="R404" s="118">
        <f t="shared" si="102"/>
        <v>0</v>
      </c>
      <c r="S404" s="118">
        <f t="shared" si="103"/>
        <v>16737</v>
      </c>
      <c r="T404" s="118">
        <f t="shared" si="104"/>
        <v>0</v>
      </c>
      <c r="U404" s="118">
        <f t="shared" si="105"/>
        <v>0</v>
      </c>
      <c r="V404" s="118">
        <f t="shared" si="106"/>
        <v>0</v>
      </c>
    </row>
    <row r="405" spans="1:22" s="45" customFormat="1" outlineLevel="1" x14ac:dyDescent="0.3">
      <c r="A405" s="62">
        <f t="shared" si="107"/>
        <v>387</v>
      </c>
      <c r="B405" s="15" t="s">
        <v>171</v>
      </c>
      <c r="C405" s="15" t="s">
        <v>312</v>
      </c>
      <c r="D405" s="15" t="s">
        <v>309</v>
      </c>
      <c r="E405" s="62">
        <v>1945</v>
      </c>
      <c r="F405" s="62">
        <v>0</v>
      </c>
      <c r="G405" s="63">
        <v>2</v>
      </c>
      <c r="H405" s="39">
        <v>330.5</v>
      </c>
      <c r="I405" s="39">
        <v>257</v>
      </c>
      <c r="J405" s="39">
        <v>125.3</v>
      </c>
      <c r="K405" s="75">
        <v>16</v>
      </c>
      <c r="L405" s="39">
        <v>662169</v>
      </c>
      <c r="M405" s="39">
        <v>542979</v>
      </c>
      <c r="N405" s="39">
        <v>86081</v>
      </c>
      <c r="O405" s="39">
        <v>33109</v>
      </c>
      <c r="P405" s="39">
        <f t="shared" si="100"/>
        <v>2576.5330739299611</v>
      </c>
      <c r="Q405" s="39">
        <f t="shared" si="101"/>
        <v>16737</v>
      </c>
      <c r="R405" s="118">
        <f t="shared" si="102"/>
        <v>0</v>
      </c>
      <c r="S405" s="118">
        <f t="shared" si="103"/>
        <v>16737</v>
      </c>
      <c r="T405" s="118">
        <f t="shared" si="104"/>
        <v>0</v>
      </c>
      <c r="U405" s="118">
        <f t="shared" si="105"/>
        <v>0</v>
      </c>
      <c r="V405" s="118">
        <f t="shared" si="106"/>
        <v>0</v>
      </c>
    </row>
    <row r="406" spans="1:22" s="45" customFormat="1" outlineLevel="1" x14ac:dyDescent="0.3">
      <c r="A406" s="62">
        <f t="shared" si="107"/>
        <v>388</v>
      </c>
      <c r="B406" s="15" t="s">
        <v>171</v>
      </c>
      <c r="C406" s="15" t="s">
        <v>239</v>
      </c>
      <c r="D406" s="15" t="s">
        <v>311</v>
      </c>
      <c r="E406" s="62">
        <v>1945</v>
      </c>
      <c r="F406" s="62">
        <v>0</v>
      </c>
      <c r="G406" s="63">
        <v>2</v>
      </c>
      <c r="H406" s="39">
        <v>357</v>
      </c>
      <c r="I406" s="39">
        <v>301.60000000000002</v>
      </c>
      <c r="J406" s="39">
        <v>192.8</v>
      </c>
      <c r="K406" s="75">
        <v>13</v>
      </c>
      <c r="L406" s="39">
        <v>665427</v>
      </c>
      <c r="M406" s="39">
        <v>545650</v>
      </c>
      <c r="N406" s="39">
        <v>86505</v>
      </c>
      <c r="O406" s="39">
        <v>33272</v>
      </c>
      <c r="P406" s="39">
        <f t="shared" si="100"/>
        <v>2206.3229442970819</v>
      </c>
      <c r="Q406" s="39">
        <f t="shared" si="101"/>
        <v>16737</v>
      </c>
      <c r="R406" s="118">
        <f t="shared" si="102"/>
        <v>0</v>
      </c>
      <c r="S406" s="118">
        <f t="shared" si="103"/>
        <v>16737</v>
      </c>
      <c r="T406" s="118">
        <f t="shared" si="104"/>
        <v>0</v>
      </c>
      <c r="U406" s="118">
        <f t="shared" si="105"/>
        <v>0</v>
      </c>
      <c r="V406" s="118">
        <f t="shared" si="106"/>
        <v>0</v>
      </c>
    </row>
    <row r="407" spans="1:22" s="45" customFormat="1" outlineLevel="1" x14ac:dyDescent="0.3">
      <c r="A407" s="62">
        <f t="shared" si="107"/>
        <v>389</v>
      </c>
      <c r="B407" s="15" t="s">
        <v>171</v>
      </c>
      <c r="C407" s="15" t="s">
        <v>313</v>
      </c>
      <c r="D407" s="15" t="s">
        <v>56</v>
      </c>
      <c r="E407" s="62">
        <v>1945</v>
      </c>
      <c r="F407" s="62">
        <v>0</v>
      </c>
      <c r="G407" s="63">
        <v>1</v>
      </c>
      <c r="H407" s="39">
        <v>241.7</v>
      </c>
      <c r="I407" s="39">
        <v>213.4</v>
      </c>
      <c r="J407" s="39">
        <v>118.3</v>
      </c>
      <c r="K407" s="75">
        <v>14</v>
      </c>
      <c r="L407" s="39">
        <v>750809</v>
      </c>
      <c r="M407" s="39">
        <v>615663</v>
      </c>
      <c r="N407" s="39">
        <v>97605</v>
      </c>
      <c r="O407" s="39">
        <v>37541</v>
      </c>
      <c r="P407" s="39">
        <f t="shared" si="100"/>
        <v>3518.3177132146202</v>
      </c>
      <c r="Q407" s="39">
        <f t="shared" si="101"/>
        <v>18174</v>
      </c>
      <c r="R407" s="118">
        <f t="shared" si="102"/>
        <v>18174</v>
      </c>
      <c r="S407" s="118">
        <f t="shared" si="103"/>
        <v>0</v>
      </c>
      <c r="T407" s="118">
        <f t="shared" si="104"/>
        <v>0</v>
      </c>
      <c r="U407" s="118">
        <f t="shared" si="105"/>
        <v>0</v>
      </c>
      <c r="V407" s="118">
        <f t="shared" si="106"/>
        <v>0</v>
      </c>
    </row>
    <row r="408" spans="1:22" s="45" customFormat="1" outlineLevel="1" x14ac:dyDescent="0.3">
      <c r="A408" s="62">
        <f t="shared" si="107"/>
        <v>390</v>
      </c>
      <c r="B408" s="15" t="s">
        <v>171</v>
      </c>
      <c r="C408" s="15" t="s">
        <v>239</v>
      </c>
      <c r="D408" s="15" t="s">
        <v>164</v>
      </c>
      <c r="E408" s="62">
        <v>1972</v>
      </c>
      <c r="F408" s="62">
        <v>0</v>
      </c>
      <c r="G408" s="63">
        <v>2</v>
      </c>
      <c r="H408" s="39">
        <v>634.4</v>
      </c>
      <c r="I408" s="39">
        <v>379</v>
      </c>
      <c r="J408" s="39">
        <v>257.2</v>
      </c>
      <c r="K408" s="75">
        <v>18</v>
      </c>
      <c r="L408" s="39">
        <v>862827</v>
      </c>
      <c r="M408" s="39">
        <v>707518</v>
      </c>
      <c r="N408" s="39">
        <v>112167</v>
      </c>
      <c r="O408" s="39">
        <v>43142</v>
      </c>
      <c r="P408" s="39">
        <f t="shared" si="100"/>
        <v>2276.5883905013193</v>
      </c>
      <c r="Q408" s="39">
        <f t="shared" si="101"/>
        <v>16737</v>
      </c>
      <c r="R408" s="118">
        <f t="shared" si="102"/>
        <v>0</v>
      </c>
      <c r="S408" s="118">
        <f t="shared" si="103"/>
        <v>16737</v>
      </c>
      <c r="T408" s="118">
        <f t="shared" si="104"/>
        <v>0</v>
      </c>
      <c r="U408" s="118">
        <f t="shared" si="105"/>
        <v>0</v>
      </c>
      <c r="V408" s="118">
        <f t="shared" si="106"/>
        <v>0</v>
      </c>
    </row>
    <row r="409" spans="1:22" s="45" customFormat="1" outlineLevel="1" x14ac:dyDescent="0.3">
      <c r="A409" s="62">
        <f t="shared" si="107"/>
        <v>391</v>
      </c>
      <c r="B409" s="15" t="s">
        <v>172</v>
      </c>
      <c r="C409" s="15" t="s">
        <v>314</v>
      </c>
      <c r="D409" s="15" t="s">
        <v>808</v>
      </c>
      <c r="E409" s="62">
        <v>1945</v>
      </c>
      <c r="F409" s="62">
        <v>0</v>
      </c>
      <c r="G409" s="63">
        <v>1</v>
      </c>
      <c r="H409" s="39">
        <v>265.2</v>
      </c>
      <c r="I409" s="39">
        <v>224.2</v>
      </c>
      <c r="J409" s="39">
        <v>157.19999999999999</v>
      </c>
      <c r="K409" s="75">
        <v>20</v>
      </c>
      <c r="L409" s="39">
        <v>1119734</v>
      </c>
      <c r="M409" s="39">
        <v>918182</v>
      </c>
      <c r="N409" s="39">
        <v>145565</v>
      </c>
      <c r="O409" s="39">
        <v>55987</v>
      </c>
      <c r="P409" s="39">
        <f t="shared" si="100"/>
        <v>4994.3532560214098</v>
      </c>
      <c r="Q409" s="39">
        <f t="shared" si="101"/>
        <v>18174</v>
      </c>
      <c r="R409" s="118">
        <f t="shared" si="102"/>
        <v>18174</v>
      </c>
      <c r="S409" s="118">
        <f t="shared" si="103"/>
        <v>0</v>
      </c>
      <c r="T409" s="118">
        <f t="shared" si="104"/>
        <v>0</v>
      </c>
      <c r="U409" s="118">
        <f t="shared" si="105"/>
        <v>0</v>
      </c>
      <c r="V409" s="118">
        <f t="shared" si="106"/>
        <v>0</v>
      </c>
    </row>
    <row r="410" spans="1:22" s="45" customFormat="1" outlineLevel="1" x14ac:dyDescent="0.3">
      <c r="A410" s="62">
        <f t="shared" si="107"/>
        <v>392</v>
      </c>
      <c r="B410" s="15" t="s">
        <v>172</v>
      </c>
      <c r="C410" s="15" t="s">
        <v>315</v>
      </c>
      <c r="D410" s="15" t="s">
        <v>809</v>
      </c>
      <c r="E410" s="62">
        <v>1945</v>
      </c>
      <c r="F410" s="62">
        <v>0</v>
      </c>
      <c r="G410" s="63">
        <v>2</v>
      </c>
      <c r="H410" s="39">
        <v>304.10000000000002</v>
      </c>
      <c r="I410" s="39">
        <v>240.2</v>
      </c>
      <c r="J410" s="39">
        <v>185.4</v>
      </c>
      <c r="K410" s="75">
        <v>5</v>
      </c>
      <c r="L410" s="39">
        <v>1745797</v>
      </c>
      <c r="M410" s="39">
        <v>1431554</v>
      </c>
      <c r="N410" s="39">
        <v>226953</v>
      </c>
      <c r="O410" s="39">
        <v>87290</v>
      </c>
      <c r="P410" s="39">
        <f t="shared" si="100"/>
        <v>7268.0974188176524</v>
      </c>
      <c r="Q410" s="39">
        <f t="shared" si="101"/>
        <v>16737</v>
      </c>
      <c r="R410" s="118">
        <f t="shared" si="102"/>
        <v>0</v>
      </c>
      <c r="S410" s="118">
        <f t="shared" si="103"/>
        <v>16737</v>
      </c>
      <c r="T410" s="118">
        <f t="shared" si="104"/>
        <v>0</v>
      </c>
      <c r="U410" s="118">
        <f t="shared" si="105"/>
        <v>0</v>
      </c>
      <c r="V410" s="118">
        <f t="shared" si="106"/>
        <v>0</v>
      </c>
    </row>
    <row r="411" spans="1:22" s="45" customFormat="1" outlineLevel="1" x14ac:dyDescent="0.3">
      <c r="A411" s="62">
        <f t="shared" si="107"/>
        <v>393</v>
      </c>
      <c r="B411" s="15" t="s">
        <v>172</v>
      </c>
      <c r="C411" s="15" t="s">
        <v>315</v>
      </c>
      <c r="D411" s="15" t="s">
        <v>810</v>
      </c>
      <c r="E411" s="62">
        <v>1975</v>
      </c>
      <c r="F411" s="62">
        <v>0</v>
      </c>
      <c r="G411" s="63">
        <v>2</v>
      </c>
      <c r="H411" s="39">
        <v>633.70000000000005</v>
      </c>
      <c r="I411" s="39">
        <v>368.6</v>
      </c>
      <c r="J411" s="39">
        <v>221.4</v>
      </c>
      <c r="K411" s="75">
        <v>19</v>
      </c>
      <c r="L411" s="39">
        <v>1606642</v>
      </c>
      <c r="M411" s="39">
        <v>1317446</v>
      </c>
      <c r="N411" s="39">
        <v>208863</v>
      </c>
      <c r="O411" s="39">
        <v>80333</v>
      </c>
      <c r="P411" s="39">
        <f t="shared" si="100"/>
        <v>4358.7683125339117</v>
      </c>
      <c r="Q411" s="39">
        <f t="shared" si="101"/>
        <v>16737</v>
      </c>
      <c r="R411" s="118">
        <f t="shared" si="102"/>
        <v>0</v>
      </c>
      <c r="S411" s="118">
        <f t="shared" si="103"/>
        <v>16737</v>
      </c>
      <c r="T411" s="118">
        <f t="shared" si="104"/>
        <v>0</v>
      </c>
      <c r="U411" s="118">
        <f t="shared" si="105"/>
        <v>0</v>
      </c>
      <c r="V411" s="118">
        <f t="shared" si="106"/>
        <v>0</v>
      </c>
    </row>
    <row r="412" spans="1:22" s="45" customFormat="1" outlineLevel="1" x14ac:dyDescent="0.3">
      <c r="A412" s="62">
        <f t="shared" si="107"/>
        <v>394</v>
      </c>
      <c r="B412" s="15" t="s">
        <v>172</v>
      </c>
      <c r="C412" s="15" t="s">
        <v>315</v>
      </c>
      <c r="D412" s="15" t="s">
        <v>811</v>
      </c>
      <c r="E412" s="62">
        <v>1975</v>
      </c>
      <c r="F412" s="62">
        <v>0</v>
      </c>
      <c r="G412" s="63">
        <v>2</v>
      </c>
      <c r="H412" s="39">
        <v>532.79999999999995</v>
      </c>
      <c r="I412" s="39">
        <v>370.4</v>
      </c>
      <c r="J412" s="39">
        <v>223</v>
      </c>
      <c r="K412" s="75">
        <v>13</v>
      </c>
      <c r="L412" s="39">
        <v>833788</v>
      </c>
      <c r="M412" s="39">
        <v>683706</v>
      </c>
      <c r="N412" s="39">
        <v>108392</v>
      </c>
      <c r="O412" s="39">
        <v>41690</v>
      </c>
      <c r="P412" s="39">
        <f t="shared" si="100"/>
        <v>2251.0475161987042</v>
      </c>
      <c r="Q412" s="39">
        <f t="shared" si="101"/>
        <v>16737</v>
      </c>
      <c r="R412" s="118">
        <f t="shared" si="102"/>
        <v>0</v>
      </c>
      <c r="S412" s="118">
        <f t="shared" si="103"/>
        <v>16737</v>
      </c>
      <c r="T412" s="118">
        <f t="shared" si="104"/>
        <v>0</v>
      </c>
      <c r="U412" s="118">
        <f t="shared" si="105"/>
        <v>0</v>
      </c>
      <c r="V412" s="118">
        <f t="shared" si="106"/>
        <v>0</v>
      </c>
    </row>
    <row r="413" spans="1:22" s="45" customFormat="1" outlineLevel="1" x14ac:dyDescent="0.3">
      <c r="A413" s="62">
        <f t="shared" si="107"/>
        <v>395</v>
      </c>
      <c r="B413" s="15" t="s">
        <v>172</v>
      </c>
      <c r="C413" s="15" t="s">
        <v>315</v>
      </c>
      <c r="D413" s="15" t="s">
        <v>812</v>
      </c>
      <c r="E413" s="62">
        <v>1985</v>
      </c>
      <c r="F413" s="62">
        <v>0</v>
      </c>
      <c r="G413" s="63">
        <v>2</v>
      </c>
      <c r="H413" s="39">
        <v>635.70000000000005</v>
      </c>
      <c r="I413" s="39">
        <v>370.5</v>
      </c>
      <c r="J413" s="39">
        <v>226.2</v>
      </c>
      <c r="K413" s="75">
        <v>25</v>
      </c>
      <c r="L413" s="39">
        <v>895479</v>
      </c>
      <c r="M413" s="39">
        <v>734293</v>
      </c>
      <c r="N413" s="39">
        <v>116412</v>
      </c>
      <c r="O413" s="39">
        <v>44774</v>
      </c>
      <c r="P413" s="39">
        <f t="shared" si="100"/>
        <v>2416.9473684210525</v>
      </c>
      <c r="Q413" s="39">
        <f t="shared" si="101"/>
        <v>16737</v>
      </c>
      <c r="R413" s="118">
        <f t="shared" si="102"/>
        <v>0</v>
      </c>
      <c r="S413" s="118">
        <f t="shared" si="103"/>
        <v>16737</v>
      </c>
      <c r="T413" s="118">
        <f t="shared" si="104"/>
        <v>0</v>
      </c>
      <c r="U413" s="118">
        <f t="shared" si="105"/>
        <v>0</v>
      </c>
      <c r="V413" s="118">
        <f t="shared" si="106"/>
        <v>0</v>
      </c>
    </row>
    <row r="414" spans="1:22" s="45" customFormat="1" outlineLevel="1" x14ac:dyDescent="0.3">
      <c r="A414" s="62">
        <f t="shared" si="107"/>
        <v>396</v>
      </c>
      <c r="B414" s="15" t="s">
        <v>170</v>
      </c>
      <c r="C414" s="15" t="s">
        <v>316</v>
      </c>
      <c r="D414" s="15" t="s">
        <v>564</v>
      </c>
      <c r="E414" s="62">
        <v>1945</v>
      </c>
      <c r="F414" s="62">
        <v>1987</v>
      </c>
      <c r="G414" s="63">
        <v>3</v>
      </c>
      <c r="H414" s="39">
        <v>955.4</v>
      </c>
      <c r="I414" s="39">
        <v>797</v>
      </c>
      <c r="J414" s="39">
        <v>689.9</v>
      </c>
      <c r="K414" s="75">
        <v>28</v>
      </c>
      <c r="L414" s="39">
        <v>1801400</v>
      </c>
      <c r="M414" s="39">
        <v>1477148</v>
      </c>
      <c r="N414" s="39">
        <v>234182</v>
      </c>
      <c r="O414" s="39">
        <v>90070</v>
      </c>
      <c r="P414" s="39">
        <f t="shared" si="100"/>
        <v>2260.2258469259723</v>
      </c>
      <c r="Q414" s="39">
        <f t="shared" si="101"/>
        <v>9807</v>
      </c>
      <c r="R414" s="118">
        <f t="shared" si="102"/>
        <v>0</v>
      </c>
      <c r="S414" s="118">
        <f t="shared" si="103"/>
        <v>0</v>
      </c>
      <c r="T414" s="118">
        <f t="shared" si="104"/>
        <v>9807</v>
      </c>
      <c r="U414" s="118">
        <f t="shared" si="105"/>
        <v>0</v>
      </c>
      <c r="V414" s="118">
        <f t="shared" si="106"/>
        <v>0</v>
      </c>
    </row>
    <row r="415" spans="1:22" s="45" customFormat="1" outlineLevel="1" x14ac:dyDescent="0.3">
      <c r="A415" s="62">
        <f t="shared" si="107"/>
        <v>397</v>
      </c>
      <c r="B415" s="15" t="s">
        <v>170</v>
      </c>
      <c r="C415" s="15" t="s">
        <v>316</v>
      </c>
      <c r="D415" s="15" t="s">
        <v>565</v>
      </c>
      <c r="E415" s="62">
        <v>1945</v>
      </c>
      <c r="F415" s="62">
        <v>0</v>
      </c>
      <c r="G415" s="63">
        <v>3</v>
      </c>
      <c r="H415" s="39">
        <v>769.5</v>
      </c>
      <c r="I415" s="39">
        <v>562</v>
      </c>
      <c r="J415" s="39">
        <v>458.8</v>
      </c>
      <c r="K415" s="75">
        <v>25</v>
      </c>
      <c r="L415" s="39">
        <v>1507816</v>
      </c>
      <c r="M415" s="39">
        <v>1236409</v>
      </c>
      <c r="N415" s="39">
        <v>196016</v>
      </c>
      <c r="O415" s="39">
        <v>75391</v>
      </c>
      <c r="P415" s="39">
        <f t="shared" si="100"/>
        <v>2682.9466192170817</v>
      </c>
      <c r="Q415" s="39">
        <f t="shared" si="101"/>
        <v>9807</v>
      </c>
      <c r="R415" s="118">
        <f t="shared" si="102"/>
        <v>0</v>
      </c>
      <c r="S415" s="118">
        <f t="shared" si="103"/>
        <v>0</v>
      </c>
      <c r="T415" s="118">
        <f t="shared" si="104"/>
        <v>9807</v>
      </c>
      <c r="U415" s="118">
        <f t="shared" si="105"/>
        <v>0</v>
      </c>
      <c r="V415" s="118">
        <f t="shared" si="106"/>
        <v>0</v>
      </c>
    </row>
    <row r="416" spans="1:22" s="45" customFormat="1" outlineLevel="1" x14ac:dyDescent="0.3">
      <c r="A416" s="62">
        <f t="shared" si="107"/>
        <v>398</v>
      </c>
      <c r="B416" s="15" t="s">
        <v>170</v>
      </c>
      <c r="C416" s="15" t="s">
        <v>316</v>
      </c>
      <c r="D416" s="15" t="s">
        <v>566</v>
      </c>
      <c r="E416" s="62">
        <v>1963</v>
      </c>
      <c r="F416" s="62">
        <v>0</v>
      </c>
      <c r="G416" s="63">
        <v>3</v>
      </c>
      <c r="H416" s="39">
        <v>2181.8000000000002</v>
      </c>
      <c r="I416" s="39">
        <v>1679.7</v>
      </c>
      <c r="J416" s="39">
        <v>1464.9</v>
      </c>
      <c r="K416" s="75">
        <v>71</v>
      </c>
      <c r="L416" s="39">
        <v>4802199</v>
      </c>
      <c r="M416" s="39">
        <v>3937803</v>
      </c>
      <c r="N416" s="39">
        <v>624286</v>
      </c>
      <c r="O416" s="39">
        <v>240110</v>
      </c>
      <c r="P416" s="39">
        <f t="shared" si="100"/>
        <v>2858.9623146990534</v>
      </c>
      <c r="Q416" s="39">
        <f t="shared" si="101"/>
        <v>9807</v>
      </c>
      <c r="R416" s="118">
        <f t="shared" si="102"/>
        <v>0</v>
      </c>
      <c r="S416" s="118">
        <f t="shared" si="103"/>
        <v>0</v>
      </c>
      <c r="T416" s="118">
        <f t="shared" si="104"/>
        <v>9807</v>
      </c>
      <c r="U416" s="118">
        <f t="shared" si="105"/>
        <v>0</v>
      </c>
      <c r="V416" s="118">
        <f t="shared" si="106"/>
        <v>0</v>
      </c>
    </row>
    <row r="417" spans="1:22" s="45" customFormat="1" outlineLevel="1" x14ac:dyDescent="0.3">
      <c r="A417" s="62">
        <f t="shared" si="107"/>
        <v>399</v>
      </c>
      <c r="B417" s="15" t="s">
        <v>170</v>
      </c>
      <c r="C417" s="15" t="s">
        <v>316</v>
      </c>
      <c r="D417" s="15" t="s">
        <v>567</v>
      </c>
      <c r="E417" s="62">
        <v>1945</v>
      </c>
      <c r="F417" s="62">
        <v>0</v>
      </c>
      <c r="G417" s="63">
        <v>2</v>
      </c>
      <c r="H417" s="39">
        <v>745.9</v>
      </c>
      <c r="I417" s="39">
        <v>548.5</v>
      </c>
      <c r="J417" s="39">
        <v>216.4</v>
      </c>
      <c r="K417" s="75">
        <v>13</v>
      </c>
      <c r="L417" s="39">
        <v>2845468</v>
      </c>
      <c r="M417" s="39">
        <v>2333284</v>
      </c>
      <c r="N417" s="39">
        <v>369910</v>
      </c>
      <c r="O417" s="39">
        <v>142274</v>
      </c>
      <c r="P417" s="39">
        <f t="shared" si="100"/>
        <v>5187.7265268915226</v>
      </c>
      <c r="Q417" s="39">
        <f t="shared" si="101"/>
        <v>16737</v>
      </c>
      <c r="R417" s="118">
        <f t="shared" si="102"/>
        <v>0</v>
      </c>
      <c r="S417" s="118">
        <f t="shared" si="103"/>
        <v>16737</v>
      </c>
      <c r="T417" s="118">
        <f t="shared" si="104"/>
        <v>0</v>
      </c>
      <c r="U417" s="118">
        <f t="shared" si="105"/>
        <v>0</v>
      </c>
      <c r="V417" s="118">
        <f t="shared" si="106"/>
        <v>0</v>
      </c>
    </row>
    <row r="418" spans="1:22" s="45" customFormat="1" x14ac:dyDescent="0.3">
      <c r="A418" s="62">
        <f t="shared" si="107"/>
        <v>400</v>
      </c>
      <c r="B418" s="153" t="s">
        <v>532</v>
      </c>
      <c r="C418" s="153"/>
      <c r="D418" s="153"/>
      <c r="E418" s="153"/>
      <c r="F418" s="153"/>
      <c r="G418" s="153"/>
      <c r="H418" s="74">
        <f t="shared" ref="H418:O418" si="108">SUM(H396:H417)</f>
        <v>12856.999999999998</v>
      </c>
      <c r="I418" s="74">
        <f t="shared" si="108"/>
        <v>9220.5</v>
      </c>
      <c r="J418" s="74">
        <f t="shared" si="108"/>
        <v>7089.9</v>
      </c>
      <c r="K418" s="76">
        <f t="shared" si="108"/>
        <v>456</v>
      </c>
      <c r="L418" s="74">
        <f t="shared" si="108"/>
        <v>33753730</v>
      </c>
      <c r="M418" s="74">
        <f>SUM(M396:M417)</f>
        <v>27678059</v>
      </c>
      <c r="N418" s="74">
        <f t="shared" si="108"/>
        <v>4387976</v>
      </c>
      <c r="O418" s="74">
        <f t="shared" si="108"/>
        <v>1687695</v>
      </c>
      <c r="P418" s="74"/>
      <c r="Q418" s="74"/>
    </row>
    <row r="419" spans="1:22" s="45" customFormat="1" x14ac:dyDescent="0.3">
      <c r="A419" s="154" t="s">
        <v>119</v>
      </c>
      <c r="B419" s="154"/>
      <c r="C419" s="154"/>
      <c r="D419" s="155"/>
      <c r="E419" s="156"/>
      <c r="F419" s="156"/>
      <c r="G419" s="157"/>
      <c r="H419" s="158"/>
      <c r="I419" s="158"/>
      <c r="J419" s="158"/>
      <c r="K419" s="157"/>
      <c r="L419" s="158"/>
      <c r="M419" s="158"/>
      <c r="N419" s="158"/>
      <c r="O419" s="158"/>
      <c r="P419" s="158"/>
      <c r="Q419" s="158"/>
    </row>
    <row r="420" spans="1:22" s="45" customFormat="1" outlineLevel="1" x14ac:dyDescent="0.3">
      <c r="A420" s="62">
        <f>A418+1</f>
        <v>401</v>
      </c>
      <c r="B420" s="15" t="s">
        <v>173</v>
      </c>
      <c r="C420" s="15" t="s">
        <v>150</v>
      </c>
      <c r="D420" s="15" t="s">
        <v>568</v>
      </c>
      <c r="E420" s="62">
        <v>1945</v>
      </c>
      <c r="F420" s="62">
        <v>0</v>
      </c>
      <c r="G420" s="63">
        <v>3</v>
      </c>
      <c r="H420" s="39">
        <v>944.8</v>
      </c>
      <c r="I420" s="39">
        <v>537.6</v>
      </c>
      <c r="J420" s="39">
        <v>340.7</v>
      </c>
      <c r="K420" s="75">
        <v>24</v>
      </c>
      <c r="L420" s="39">
        <v>3062253</v>
      </c>
      <c r="M420" s="39">
        <v>2541670</v>
      </c>
      <c r="N420" s="39">
        <v>336848</v>
      </c>
      <c r="O420" s="39">
        <v>183735</v>
      </c>
      <c r="P420" s="39">
        <f t="shared" ref="P420:P431" si="109">L420/I420</f>
        <v>5696.1551339285716</v>
      </c>
      <c r="Q420" s="39">
        <f t="shared" ref="Q420:Q431" si="110">SUM(R420:V420)</f>
        <v>9807</v>
      </c>
      <c r="R420" s="118">
        <f t="shared" ref="R420:R431" si="111">IF(G420=1,18174,0)</f>
        <v>0</v>
      </c>
      <c r="S420" s="118">
        <f t="shared" ref="S420:S431" si="112">IF(G420=2,16737,0)</f>
        <v>0</v>
      </c>
      <c r="T420" s="118">
        <f t="shared" ref="T420:T431" si="113">IF(OR(3=G420,G420=4,G420=5),9807,0)</f>
        <v>9807</v>
      </c>
      <c r="U420" s="118">
        <f t="shared" ref="U420:U431" si="114">IF(OR(G420=6,G420=7,G420=8,G420=9),10112,0)</f>
        <v>0</v>
      </c>
      <c r="V420" s="118">
        <f t="shared" ref="V420:V431" si="115">IF(G420&gt;=10,9919,0)</f>
        <v>0</v>
      </c>
    </row>
    <row r="421" spans="1:22" s="45" customFormat="1" outlineLevel="1" x14ac:dyDescent="0.3">
      <c r="A421" s="62">
        <f t="shared" ref="A421:A432" si="116">A420+1</f>
        <v>402</v>
      </c>
      <c r="B421" s="15" t="s">
        <v>173</v>
      </c>
      <c r="C421" s="15" t="s">
        <v>150</v>
      </c>
      <c r="D421" s="15" t="s">
        <v>569</v>
      </c>
      <c r="E421" s="62">
        <v>1945</v>
      </c>
      <c r="F421" s="62">
        <v>0</v>
      </c>
      <c r="G421" s="63">
        <v>3</v>
      </c>
      <c r="H421" s="39">
        <v>437.6</v>
      </c>
      <c r="I421" s="39">
        <v>322.2</v>
      </c>
      <c r="J421" s="39">
        <v>213.9</v>
      </c>
      <c r="K421" s="75">
        <v>13</v>
      </c>
      <c r="L421" s="39">
        <v>1809132</v>
      </c>
      <c r="M421" s="39">
        <v>1501580</v>
      </c>
      <c r="N421" s="39">
        <v>199004</v>
      </c>
      <c r="O421" s="39">
        <v>108548</v>
      </c>
      <c r="P421" s="39">
        <f t="shared" si="109"/>
        <v>5614.9348230912483</v>
      </c>
      <c r="Q421" s="39">
        <f t="shared" si="110"/>
        <v>9807</v>
      </c>
      <c r="R421" s="118">
        <f t="shared" si="111"/>
        <v>0</v>
      </c>
      <c r="S421" s="118">
        <f t="shared" si="112"/>
        <v>0</v>
      </c>
      <c r="T421" s="118">
        <f t="shared" si="113"/>
        <v>9807</v>
      </c>
      <c r="U421" s="118">
        <f t="shared" si="114"/>
        <v>0</v>
      </c>
      <c r="V421" s="118">
        <f t="shared" si="115"/>
        <v>0</v>
      </c>
    </row>
    <row r="422" spans="1:22" s="45" customFormat="1" outlineLevel="1" x14ac:dyDescent="0.3">
      <c r="A422" s="62">
        <f t="shared" si="116"/>
        <v>403</v>
      </c>
      <c r="B422" s="15" t="s">
        <v>173</v>
      </c>
      <c r="C422" s="15" t="s">
        <v>150</v>
      </c>
      <c r="D422" s="15" t="s">
        <v>570</v>
      </c>
      <c r="E422" s="62">
        <v>1945</v>
      </c>
      <c r="F422" s="62">
        <v>0</v>
      </c>
      <c r="G422" s="63">
        <v>2</v>
      </c>
      <c r="H422" s="39">
        <v>725.7</v>
      </c>
      <c r="I422" s="39">
        <v>429.6</v>
      </c>
      <c r="J422" s="39">
        <v>290.89999999999998</v>
      </c>
      <c r="K422" s="75">
        <v>22</v>
      </c>
      <c r="L422" s="142">
        <v>2795960</v>
      </c>
      <c r="M422" s="39">
        <v>2320647</v>
      </c>
      <c r="N422" s="39">
        <v>307556</v>
      </c>
      <c r="O422" s="39">
        <v>167757</v>
      </c>
      <c r="P422" s="39">
        <f t="shared" si="109"/>
        <v>6508.2867783985103</v>
      </c>
      <c r="Q422" s="39">
        <f t="shared" si="110"/>
        <v>16737</v>
      </c>
      <c r="R422" s="118">
        <f t="shared" si="111"/>
        <v>0</v>
      </c>
      <c r="S422" s="118">
        <f t="shared" si="112"/>
        <v>16737</v>
      </c>
      <c r="T422" s="118">
        <f t="shared" si="113"/>
        <v>0</v>
      </c>
      <c r="U422" s="118">
        <f t="shared" si="114"/>
        <v>0</v>
      </c>
      <c r="V422" s="118">
        <f t="shared" si="115"/>
        <v>0</v>
      </c>
    </row>
    <row r="423" spans="1:22" s="45" customFormat="1" outlineLevel="1" x14ac:dyDescent="0.3">
      <c r="A423" s="62">
        <f t="shared" si="116"/>
        <v>404</v>
      </c>
      <c r="B423" s="15" t="s">
        <v>173</v>
      </c>
      <c r="C423" s="15" t="s">
        <v>150</v>
      </c>
      <c r="D423" s="15" t="s">
        <v>319</v>
      </c>
      <c r="E423" s="62">
        <v>1986</v>
      </c>
      <c r="F423" s="62">
        <v>0</v>
      </c>
      <c r="G423" s="63">
        <v>3</v>
      </c>
      <c r="H423" s="39">
        <v>1801.2</v>
      </c>
      <c r="I423" s="39">
        <v>1364</v>
      </c>
      <c r="J423" s="39">
        <v>769.5</v>
      </c>
      <c r="K423" s="75">
        <v>86</v>
      </c>
      <c r="L423" s="142">
        <v>7724790</v>
      </c>
      <c r="M423" s="39">
        <v>6411575</v>
      </c>
      <c r="N423" s="39">
        <v>926975</v>
      </c>
      <c r="O423" s="39">
        <v>386240</v>
      </c>
      <c r="P423" s="39">
        <f t="shared" si="109"/>
        <v>5663.3357771260999</v>
      </c>
      <c r="Q423" s="39">
        <f t="shared" si="110"/>
        <v>9807</v>
      </c>
      <c r="R423" s="118">
        <f t="shared" si="111"/>
        <v>0</v>
      </c>
      <c r="S423" s="118">
        <f t="shared" si="112"/>
        <v>0</v>
      </c>
      <c r="T423" s="118">
        <f t="shared" si="113"/>
        <v>9807</v>
      </c>
      <c r="U423" s="118">
        <f t="shared" si="114"/>
        <v>0</v>
      </c>
      <c r="V423" s="118">
        <f t="shared" si="115"/>
        <v>0</v>
      </c>
    </row>
    <row r="424" spans="1:22" s="45" customFormat="1" outlineLevel="1" x14ac:dyDescent="0.3">
      <c r="A424" s="62">
        <f t="shared" si="116"/>
        <v>405</v>
      </c>
      <c r="B424" s="15" t="s">
        <v>173</v>
      </c>
      <c r="C424" s="15" t="s">
        <v>150</v>
      </c>
      <c r="D424" s="15" t="s">
        <v>317</v>
      </c>
      <c r="E424" s="62">
        <v>1978</v>
      </c>
      <c r="F424" s="62">
        <v>0</v>
      </c>
      <c r="G424" s="63">
        <v>4</v>
      </c>
      <c r="H424" s="39">
        <v>3334.4</v>
      </c>
      <c r="I424" s="39">
        <v>2420.5</v>
      </c>
      <c r="J424" s="39">
        <v>2313.15</v>
      </c>
      <c r="K424" s="75">
        <v>118</v>
      </c>
      <c r="L424" s="142">
        <v>4957893</v>
      </c>
      <c r="M424" s="39">
        <v>3570921</v>
      </c>
      <c r="N424" s="39">
        <v>1139078</v>
      </c>
      <c r="O424" s="39">
        <v>247894</v>
      </c>
      <c r="P424" s="39">
        <f t="shared" si="109"/>
        <v>2048.2929146870483</v>
      </c>
      <c r="Q424" s="39">
        <f t="shared" si="110"/>
        <v>9807</v>
      </c>
      <c r="R424" s="118">
        <f t="shared" si="111"/>
        <v>0</v>
      </c>
      <c r="S424" s="118">
        <f t="shared" si="112"/>
        <v>0</v>
      </c>
      <c r="T424" s="118">
        <f t="shared" si="113"/>
        <v>9807</v>
      </c>
      <c r="U424" s="118">
        <f t="shared" si="114"/>
        <v>0</v>
      </c>
      <c r="V424" s="118">
        <f t="shared" si="115"/>
        <v>0</v>
      </c>
    </row>
    <row r="425" spans="1:22" s="45" customFormat="1" outlineLevel="1" x14ac:dyDescent="0.3">
      <c r="A425" s="62">
        <f t="shared" si="116"/>
        <v>406</v>
      </c>
      <c r="B425" s="15" t="s">
        <v>173</v>
      </c>
      <c r="C425" s="15" t="s">
        <v>150</v>
      </c>
      <c r="D425" s="15" t="s">
        <v>318</v>
      </c>
      <c r="E425" s="62">
        <v>1969</v>
      </c>
      <c r="F425" s="62">
        <v>0</v>
      </c>
      <c r="G425" s="63">
        <v>2</v>
      </c>
      <c r="H425" s="39">
        <v>335.6</v>
      </c>
      <c r="I425" s="39">
        <v>287.2</v>
      </c>
      <c r="J425" s="39">
        <v>287.2</v>
      </c>
      <c r="K425" s="75">
        <v>14</v>
      </c>
      <c r="L425" s="142">
        <v>1780999</v>
      </c>
      <c r="M425" s="39">
        <v>1459381</v>
      </c>
      <c r="N425" s="39">
        <v>232569</v>
      </c>
      <c r="O425" s="39">
        <v>89049</v>
      </c>
      <c r="P425" s="39">
        <f t="shared" si="109"/>
        <v>6201.25</v>
      </c>
      <c r="Q425" s="39">
        <f t="shared" si="110"/>
        <v>16737</v>
      </c>
      <c r="R425" s="118">
        <f t="shared" si="111"/>
        <v>0</v>
      </c>
      <c r="S425" s="118">
        <f t="shared" si="112"/>
        <v>16737</v>
      </c>
      <c r="T425" s="118">
        <f t="shared" si="113"/>
        <v>0</v>
      </c>
      <c r="U425" s="118">
        <f t="shared" si="114"/>
        <v>0</v>
      </c>
      <c r="V425" s="118">
        <f t="shared" si="115"/>
        <v>0</v>
      </c>
    </row>
    <row r="426" spans="1:22" s="45" customFormat="1" outlineLevel="1" x14ac:dyDescent="0.3">
      <c r="A426" s="62">
        <f t="shared" si="116"/>
        <v>407</v>
      </c>
      <c r="B426" s="15" t="s">
        <v>202</v>
      </c>
      <c r="C426" s="15" t="s">
        <v>151</v>
      </c>
      <c r="D426" s="15" t="s">
        <v>320</v>
      </c>
      <c r="E426" s="62">
        <v>1945</v>
      </c>
      <c r="F426" s="62">
        <v>0</v>
      </c>
      <c r="G426" s="63">
        <v>5</v>
      </c>
      <c r="H426" s="39">
        <v>3694.2</v>
      </c>
      <c r="I426" s="39">
        <v>3268.2</v>
      </c>
      <c r="J426" s="39">
        <v>1699</v>
      </c>
      <c r="K426" s="75">
        <v>156</v>
      </c>
      <c r="L426" s="142">
        <v>5988766</v>
      </c>
      <c r="M426" s="39">
        <v>4648677</v>
      </c>
      <c r="N426" s="39">
        <v>1040651</v>
      </c>
      <c r="O426" s="39">
        <v>299438</v>
      </c>
      <c r="P426" s="39">
        <f t="shared" si="109"/>
        <v>1832.4355914570713</v>
      </c>
      <c r="Q426" s="39">
        <f t="shared" si="110"/>
        <v>9807</v>
      </c>
      <c r="R426" s="118">
        <f t="shared" si="111"/>
        <v>0</v>
      </c>
      <c r="S426" s="118">
        <f t="shared" si="112"/>
        <v>0</v>
      </c>
      <c r="T426" s="118">
        <f t="shared" si="113"/>
        <v>9807</v>
      </c>
      <c r="U426" s="118">
        <f t="shared" si="114"/>
        <v>0</v>
      </c>
      <c r="V426" s="118">
        <f t="shared" si="115"/>
        <v>0</v>
      </c>
    </row>
    <row r="427" spans="1:22" s="45" customFormat="1" outlineLevel="1" x14ac:dyDescent="0.3">
      <c r="A427" s="62">
        <f t="shared" si="116"/>
        <v>408</v>
      </c>
      <c r="B427" s="15" t="s">
        <v>203</v>
      </c>
      <c r="C427" s="15" t="s">
        <v>152</v>
      </c>
      <c r="D427" s="15" t="s">
        <v>325</v>
      </c>
      <c r="E427" s="62"/>
      <c r="F427" s="62">
        <v>0</v>
      </c>
      <c r="G427" s="63">
        <v>2</v>
      </c>
      <c r="H427" s="39">
        <v>427.5</v>
      </c>
      <c r="I427" s="39">
        <v>383.5</v>
      </c>
      <c r="J427" s="39">
        <v>261.3</v>
      </c>
      <c r="K427" s="75">
        <v>11</v>
      </c>
      <c r="L427" s="142">
        <v>400000</v>
      </c>
      <c r="M427" s="39">
        <v>332000</v>
      </c>
      <c r="N427" s="39">
        <v>48000</v>
      </c>
      <c r="O427" s="39">
        <v>20000</v>
      </c>
      <c r="P427" s="39">
        <f t="shared" si="109"/>
        <v>1043.0247718383312</v>
      </c>
      <c r="Q427" s="39">
        <f t="shared" si="110"/>
        <v>16737</v>
      </c>
      <c r="R427" s="118">
        <f t="shared" si="111"/>
        <v>0</v>
      </c>
      <c r="S427" s="118">
        <f t="shared" si="112"/>
        <v>16737</v>
      </c>
      <c r="T427" s="118">
        <f t="shared" si="113"/>
        <v>0</v>
      </c>
      <c r="U427" s="118">
        <f t="shared" si="114"/>
        <v>0</v>
      </c>
      <c r="V427" s="118">
        <f t="shared" si="115"/>
        <v>0</v>
      </c>
    </row>
    <row r="428" spans="1:22" s="45" customFormat="1" ht="15" customHeight="1" outlineLevel="1" x14ac:dyDescent="0.3">
      <c r="A428" s="62">
        <f t="shared" si="116"/>
        <v>409</v>
      </c>
      <c r="B428" s="15" t="s">
        <v>203</v>
      </c>
      <c r="C428" s="15" t="s">
        <v>152</v>
      </c>
      <c r="D428" s="15" t="s">
        <v>321</v>
      </c>
      <c r="E428" s="62">
        <v>1991</v>
      </c>
      <c r="F428" s="62">
        <v>0</v>
      </c>
      <c r="G428" s="63">
        <v>2</v>
      </c>
      <c r="H428" s="39">
        <v>433.7</v>
      </c>
      <c r="I428" s="39">
        <v>384.7</v>
      </c>
      <c r="J428" s="39">
        <v>258.2</v>
      </c>
      <c r="K428" s="75">
        <v>14</v>
      </c>
      <c r="L428" s="142">
        <v>400000</v>
      </c>
      <c r="M428" s="39">
        <v>332000</v>
      </c>
      <c r="N428" s="39">
        <v>48000</v>
      </c>
      <c r="O428" s="39">
        <v>20000</v>
      </c>
      <c r="P428" s="39">
        <f t="shared" si="109"/>
        <v>1039.7712503249286</v>
      </c>
      <c r="Q428" s="39">
        <f t="shared" si="110"/>
        <v>16737</v>
      </c>
      <c r="R428" s="118">
        <f t="shared" si="111"/>
        <v>0</v>
      </c>
      <c r="S428" s="118">
        <f t="shared" si="112"/>
        <v>16737</v>
      </c>
      <c r="T428" s="118">
        <f t="shared" si="113"/>
        <v>0</v>
      </c>
      <c r="U428" s="118">
        <f t="shared" si="114"/>
        <v>0</v>
      </c>
      <c r="V428" s="118">
        <f t="shared" si="115"/>
        <v>0</v>
      </c>
    </row>
    <row r="429" spans="1:22" s="45" customFormat="1" outlineLevel="1" x14ac:dyDescent="0.3">
      <c r="A429" s="62">
        <f t="shared" si="116"/>
        <v>410</v>
      </c>
      <c r="B429" s="15" t="s">
        <v>197</v>
      </c>
      <c r="C429" s="15" t="s">
        <v>240</v>
      </c>
      <c r="D429" s="15" t="s">
        <v>322</v>
      </c>
      <c r="E429" s="62">
        <v>1968</v>
      </c>
      <c r="F429" s="62">
        <v>0</v>
      </c>
      <c r="G429" s="63">
        <v>3</v>
      </c>
      <c r="H429" s="39">
        <v>487.5</v>
      </c>
      <c r="I429" s="39">
        <v>278.39999999999998</v>
      </c>
      <c r="J429" s="39">
        <v>98.4</v>
      </c>
      <c r="K429" s="75">
        <v>18</v>
      </c>
      <c r="L429" s="142">
        <v>800000</v>
      </c>
      <c r="M429" s="39">
        <v>664000</v>
      </c>
      <c r="N429" s="39">
        <v>96000</v>
      </c>
      <c r="O429" s="39">
        <v>40000</v>
      </c>
      <c r="P429" s="39">
        <f t="shared" si="109"/>
        <v>2873.5632183908046</v>
      </c>
      <c r="Q429" s="39">
        <f t="shared" si="110"/>
        <v>9807</v>
      </c>
      <c r="R429" s="118">
        <f t="shared" si="111"/>
        <v>0</v>
      </c>
      <c r="S429" s="118">
        <f t="shared" si="112"/>
        <v>0</v>
      </c>
      <c r="T429" s="118">
        <f t="shared" si="113"/>
        <v>9807</v>
      </c>
      <c r="U429" s="118">
        <f t="shared" si="114"/>
        <v>0</v>
      </c>
      <c r="V429" s="118">
        <f t="shared" si="115"/>
        <v>0</v>
      </c>
    </row>
    <row r="430" spans="1:22" s="45" customFormat="1" outlineLevel="1" x14ac:dyDescent="0.3">
      <c r="A430" s="62">
        <f t="shared" si="116"/>
        <v>411</v>
      </c>
      <c r="B430" s="15" t="s">
        <v>197</v>
      </c>
      <c r="C430" s="15" t="s">
        <v>240</v>
      </c>
      <c r="D430" s="15" t="s">
        <v>323</v>
      </c>
      <c r="E430" s="62">
        <v>1968</v>
      </c>
      <c r="F430" s="62">
        <v>0</v>
      </c>
      <c r="G430" s="63">
        <v>2</v>
      </c>
      <c r="H430" s="39">
        <v>377.9</v>
      </c>
      <c r="I430" s="39">
        <v>263.10000000000002</v>
      </c>
      <c r="J430" s="39">
        <v>263.10000000000002</v>
      </c>
      <c r="K430" s="75">
        <v>10</v>
      </c>
      <c r="L430" s="142">
        <v>800000</v>
      </c>
      <c r="M430" s="39">
        <v>664000</v>
      </c>
      <c r="N430" s="39">
        <v>96000</v>
      </c>
      <c r="O430" s="39">
        <v>40000</v>
      </c>
      <c r="P430" s="39">
        <f t="shared" si="109"/>
        <v>3040.6689471683767</v>
      </c>
      <c r="Q430" s="39">
        <f t="shared" si="110"/>
        <v>16737</v>
      </c>
      <c r="R430" s="118">
        <f t="shared" si="111"/>
        <v>0</v>
      </c>
      <c r="S430" s="118">
        <f t="shared" si="112"/>
        <v>16737</v>
      </c>
      <c r="T430" s="118">
        <f t="shared" si="113"/>
        <v>0</v>
      </c>
      <c r="U430" s="118">
        <f t="shared" si="114"/>
        <v>0</v>
      </c>
      <c r="V430" s="118">
        <f t="shared" si="115"/>
        <v>0</v>
      </c>
    </row>
    <row r="431" spans="1:22" s="45" customFormat="1" outlineLevel="1" x14ac:dyDescent="0.3">
      <c r="A431" s="62">
        <f t="shared" si="116"/>
        <v>412</v>
      </c>
      <c r="B431" s="15" t="s">
        <v>197</v>
      </c>
      <c r="C431" s="15" t="s">
        <v>240</v>
      </c>
      <c r="D431" s="15" t="s">
        <v>324</v>
      </c>
      <c r="E431" s="62">
        <v>1945</v>
      </c>
      <c r="F431" s="62">
        <v>0</v>
      </c>
      <c r="G431" s="63">
        <v>1</v>
      </c>
      <c r="H431" s="39">
        <v>191.4</v>
      </c>
      <c r="I431" s="39">
        <v>191.4</v>
      </c>
      <c r="J431" s="39">
        <v>97.2</v>
      </c>
      <c r="K431" s="75">
        <v>15</v>
      </c>
      <c r="L431" s="142">
        <v>1400000</v>
      </c>
      <c r="M431" s="39">
        <v>1162000</v>
      </c>
      <c r="N431" s="39">
        <v>168000</v>
      </c>
      <c r="O431" s="39">
        <v>70000</v>
      </c>
      <c r="P431" s="39">
        <f t="shared" si="109"/>
        <v>7314.5245559038658</v>
      </c>
      <c r="Q431" s="39">
        <f t="shared" si="110"/>
        <v>18174</v>
      </c>
      <c r="R431" s="118">
        <f t="shared" si="111"/>
        <v>18174</v>
      </c>
      <c r="S431" s="118">
        <f t="shared" si="112"/>
        <v>0</v>
      </c>
      <c r="T431" s="118">
        <f t="shared" si="113"/>
        <v>0</v>
      </c>
      <c r="U431" s="118">
        <f t="shared" si="114"/>
        <v>0</v>
      </c>
      <c r="V431" s="118">
        <f t="shared" si="115"/>
        <v>0</v>
      </c>
    </row>
    <row r="432" spans="1:22" s="45" customFormat="1" x14ac:dyDescent="0.3">
      <c r="A432" s="62">
        <f t="shared" si="116"/>
        <v>413</v>
      </c>
      <c r="B432" s="150" t="s">
        <v>532</v>
      </c>
      <c r="C432" s="151"/>
      <c r="D432" s="151"/>
      <c r="E432" s="151"/>
      <c r="F432" s="151"/>
      <c r="G432" s="152"/>
      <c r="H432" s="74">
        <f t="shared" ref="H432:O432" si="117">SUM(H420:H431)</f>
        <v>13191.5</v>
      </c>
      <c r="I432" s="74">
        <f t="shared" si="117"/>
        <v>10130.4</v>
      </c>
      <c r="J432" s="74">
        <f t="shared" si="117"/>
        <v>6892.55</v>
      </c>
      <c r="K432" s="76">
        <f t="shared" si="117"/>
        <v>501</v>
      </c>
      <c r="L432" s="74">
        <f t="shared" si="117"/>
        <v>31919793</v>
      </c>
      <c r="M432" s="74">
        <f>SUM(M420:M431)</f>
        <v>25608451</v>
      </c>
      <c r="N432" s="74">
        <f t="shared" si="117"/>
        <v>4638681</v>
      </c>
      <c r="O432" s="74">
        <f t="shared" si="117"/>
        <v>1672661</v>
      </c>
      <c r="P432" s="74"/>
      <c r="Q432" s="74"/>
      <c r="R432" s="46"/>
    </row>
    <row r="433" spans="1:23" s="45" customFormat="1" x14ac:dyDescent="0.3">
      <c r="A433" s="154" t="s">
        <v>593</v>
      </c>
      <c r="B433" s="154"/>
      <c r="C433" s="154"/>
      <c r="D433" s="154"/>
      <c r="E433" s="154"/>
      <c r="F433" s="154"/>
      <c r="G433" s="154"/>
      <c r="H433" s="154"/>
      <c r="I433" s="154"/>
      <c r="J433" s="154"/>
      <c r="K433" s="154"/>
      <c r="L433" s="154"/>
      <c r="M433" s="154"/>
      <c r="N433" s="154"/>
      <c r="O433" s="154"/>
      <c r="P433" s="154"/>
      <c r="Q433" s="13"/>
      <c r="R433" s="46"/>
    </row>
    <row r="434" spans="1:23" s="45" customFormat="1" outlineLevel="1" x14ac:dyDescent="0.3">
      <c r="A434" s="62">
        <f>A432+1</f>
        <v>414</v>
      </c>
      <c r="B434" s="71" t="s">
        <v>593</v>
      </c>
      <c r="C434" s="71" t="s">
        <v>594</v>
      </c>
      <c r="D434" s="72" t="s">
        <v>595</v>
      </c>
      <c r="E434" s="62">
        <v>1992</v>
      </c>
      <c r="F434" s="62">
        <v>0</v>
      </c>
      <c r="G434" s="71">
        <v>2</v>
      </c>
      <c r="H434" s="39">
        <v>707.9</v>
      </c>
      <c r="I434" s="39">
        <v>429.6</v>
      </c>
      <c r="J434" s="39">
        <v>429.6</v>
      </c>
      <c r="K434" s="75">
        <v>16</v>
      </c>
      <c r="L434" s="39">
        <v>9406944</v>
      </c>
      <c r="M434" s="39">
        <v>7901833</v>
      </c>
      <c r="N434" s="39">
        <v>1034763.8</v>
      </c>
      <c r="O434" s="39">
        <v>470347.2</v>
      </c>
      <c r="P434" s="39">
        <f>L434/I434</f>
        <v>21896.983240223464</v>
      </c>
      <c r="Q434" s="39">
        <f>SUM(R434:V434)</f>
        <v>16737</v>
      </c>
      <c r="R434" s="118">
        <f>IF(G434=1,18174,0)</f>
        <v>0</v>
      </c>
      <c r="S434" s="118">
        <f>IF(G434=2,16737,0)</f>
        <v>16737</v>
      </c>
      <c r="T434" s="118">
        <f>IF(OR(3=G434,G434=4,G434=5),9807,0)</f>
        <v>0</v>
      </c>
      <c r="U434" s="118">
        <f>IF(OR(G434=6,G434=7,G434=8,G434=9),10112,0)</f>
        <v>0</v>
      </c>
      <c r="V434" s="118">
        <f>IF(G434&gt;=10,9919,0)</f>
        <v>0</v>
      </c>
    </row>
    <row r="435" spans="1:23" s="45" customFormat="1" outlineLevel="1" x14ac:dyDescent="0.3">
      <c r="A435" s="62">
        <f>A434+1</f>
        <v>415</v>
      </c>
      <c r="B435" s="71" t="s">
        <v>593</v>
      </c>
      <c r="C435" s="71" t="s">
        <v>594</v>
      </c>
      <c r="D435" s="72" t="s">
        <v>596</v>
      </c>
      <c r="E435" s="62">
        <v>1984</v>
      </c>
      <c r="F435" s="62">
        <v>0</v>
      </c>
      <c r="G435" s="71">
        <v>3</v>
      </c>
      <c r="H435" s="39">
        <v>2095.1</v>
      </c>
      <c r="I435" s="39">
        <v>1439.8</v>
      </c>
      <c r="J435" s="39">
        <v>1439.8</v>
      </c>
      <c r="K435" s="75">
        <v>57</v>
      </c>
      <c r="L435" s="39">
        <v>725000</v>
      </c>
      <c r="M435" s="39">
        <v>609000</v>
      </c>
      <c r="N435" s="39">
        <v>79750</v>
      </c>
      <c r="O435" s="39">
        <v>36250</v>
      </c>
      <c r="P435" s="39">
        <f>L435/I435</f>
        <v>503.54215863314352</v>
      </c>
      <c r="Q435" s="39">
        <f>SUM(R435:V435)</f>
        <v>9807</v>
      </c>
      <c r="R435" s="118">
        <f>IF(G435=1,18174,0)</f>
        <v>0</v>
      </c>
      <c r="S435" s="118">
        <f>IF(G435=2,16737,0)</f>
        <v>0</v>
      </c>
      <c r="T435" s="118">
        <f>IF(OR(3=G435,G435=4,G435=5),9807,0)</f>
        <v>9807</v>
      </c>
      <c r="U435" s="118">
        <f>IF(OR(G435=6,G435=7,G435=8,G435=9),10112,0)</f>
        <v>0</v>
      </c>
      <c r="V435" s="118">
        <f>IF(G435&gt;=10,9919,0)</f>
        <v>0</v>
      </c>
    </row>
    <row r="436" spans="1:23" s="45" customFormat="1" outlineLevel="1" x14ac:dyDescent="0.3">
      <c r="A436" s="62">
        <f>A435+1</f>
        <v>416</v>
      </c>
      <c r="B436" s="71" t="s">
        <v>593</v>
      </c>
      <c r="C436" s="71" t="s">
        <v>594</v>
      </c>
      <c r="D436" s="72" t="s">
        <v>597</v>
      </c>
      <c r="E436" s="62">
        <v>1987</v>
      </c>
      <c r="F436" s="62">
        <v>0</v>
      </c>
      <c r="G436" s="71">
        <v>5</v>
      </c>
      <c r="H436" s="39">
        <v>5787.8</v>
      </c>
      <c r="I436" s="39">
        <v>3911</v>
      </c>
      <c r="J436" s="39">
        <v>3911</v>
      </c>
      <c r="K436" s="75">
        <v>148</v>
      </c>
      <c r="L436" s="39">
        <v>930000</v>
      </c>
      <c r="M436" s="39">
        <v>781200</v>
      </c>
      <c r="N436" s="39">
        <v>102300</v>
      </c>
      <c r="O436" s="39">
        <v>46500</v>
      </c>
      <c r="P436" s="39">
        <f>L436/I436</f>
        <v>237.79084633086168</v>
      </c>
      <c r="Q436" s="39">
        <f>SUM(R436:V436)</f>
        <v>9807</v>
      </c>
      <c r="R436" s="118">
        <f>IF(G436=1,18174,0)</f>
        <v>0</v>
      </c>
      <c r="S436" s="118">
        <f>IF(G436=2,16737,0)</f>
        <v>0</v>
      </c>
      <c r="T436" s="118">
        <f>IF(OR(3=G436,G436=4,G436=5),9807,0)</f>
        <v>9807</v>
      </c>
      <c r="U436" s="118">
        <f>IF(OR(G436=6,G436=7,G436=8,G436=9),10112,0)</f>
        <v>0</v>
      </c>
      <c r="V436" s="118">
        <f>IF(G436&gt;=10,9919,0)</f>
        <v>0</v>
      </c>
      <c r="W436" s="46"/>
    </row>
    <row r="437" spans="1:23" s="45" customFormat="1" x14ac:dyDescent="0.3">
      <c r="A437" s="62">
        <f>A436+1</f>
        <v>417</v>
      </c>
      <c r="B437" s="150" t="s">
        <v>532</v>
      </c>
      <c r="C437" s="151"/>
      <c r="D437" s="151"/>
      <c r="E437" s="151"/>
      <c r="F437" s="151"/>
      <c r="G437" s="152"/>
      <c r="H437" s="84">
        <f t="shared" ref="H437:O437" si="118">H436+H435+H434</f>
        <v>8590.7999999999993</v>
      </c>
      <c r="I437" s="84">
        <f t="shared" si="118"/>
        <v>5780.4000000000005</v>
      </c>
      <c r="J437" s="84">
        <f t="shared" si="118"/>
        <v>5780.4000000000005</v>
      </c>
      <c r="K437" s="138">
        <f t="shared" si="118"/>
        <v>221</v>
      </c>
      <c r="L437" s="84">
        <f t="shared" si="118"/>
        <v>11061944</v>
      </c>
      <c r="M437" s="84">
        <f t="shared" si="118"/>
        <v>9292033</v>
      </c>
      <c r="N437" s="84">
        <f t="shared" si="118"/>
        <v>1216813.8</v>
      </c>
      <c r="O437" s="84">
        <f t="shared" si="118"/>
        <v>553097.19999999995</v>
      </c>
      <c r="P437" s="84"/>
      <c r="Q437" s="39"/>
    </row>
    <row r="438" spans="1:23" s="45" customFormat="1" ht="16.2" customHeight="1" x14ac:dyDescent="0.3">
      <c r="A438" s="171" t="s">
        <v>120</v>
      </c>
      <c r="B438" s="172"/>
      <c r="C438" s="172"/>
      <c r="D438" s="172"/>
      <c r="E438" s="172"/>
      <c r="F438" s="172"/>
      <c r="G438" s="172"/>
      <c r="H438" s="172"/>
      <c r="I438" s="172"/>
      <c r="J438" s="172"/>
      <c r="K438" s="172"/>
      <c r="L438" s="172"/>
      <c r="M438" s="172"/>
      <c r="N438" s="172"/>
      <c r="O438" s="172"/>
      <c r="P438" s="172"/>
      <c r="Q438" s="173"/>
    </row>
    <row r="439" spans="1:23" s="45" customFormat="1" outlineLevel="1" x14ac:dyDescent="0.3">
      <c r="A439" s="62">
        <f>A437+1</f>
        <v>418</v>
      </c>
      <c r="B439" s="15" t="s">
        <v>120</v>
      </c>
      <c r="C439" s="15" t="s">
        <v>144</v>
      </c>
      <c r="D439" s="15" t="s">
        <v>145</v>
      </c>
      <c r="E439" s="62">
        <v>1990</v>
      </c>
      <c r="F439" s="62">
        <v>0</v>
      </c>
      <c r="G439" s="63">
        <v>5</v>
      </c>
      <c r="H439" s="39">
        <v>3453.9</v>
      </c>
      <c r="I439" s="39">
        <v>3453.9</v>
      </c>
      <c r="J439" s="39">
        <v>2718.2</v>
      </c>
      <c r="K439" s="75">
        <v>212</v>
      </c>
      <c r="L439" s="39">
        <v>13027110</v>
      </c>
      <c r="M439" s="39">
        <v>8858434.8000000007</v>
      </c>
      <c r="N439" s="39">
        <v>2865964.2</v>
      </c>
      <c r="O439" s="39">
        <v>1302711</v>
      </c>
      <c r="P439" s="39">
        <f>L439/I439</f>
        <v>3771.7102405975852</v>
      </c>
      <c r="Q439" s="39">
        <f>SUM(R439:V439)</f>
        <v>9807</v>
      </c>
      <c r="R439" s="118">
        <f>IF(G439=1,18174,0)</f>
        <v>0</v>
      </c>
      <c r="S439" s="118">
        <f>IF(G439=2,16737,0)</f>
        <v>0</v>
      </c>
      <c r="T439" s="118">
        <f>IF(OR(3=G439,G439=4,G439=5),9807,0)</f>
        <v>9807</v>
      </c>
      <c r="U439" s="118">
        <f>IF(OR(G439=6,G439=7,G439=8,G439=9),10112,0)</f>
        <v>0</v>
      </c>
      <c r="V439" s="118">
        <f>IF(G439&gt;=10,9919,0)</f>
        <v>0</v>
      </c>
    </row>
    <row r="440" spans="1:23" s="45" customFormat="1" x14ac:dyDescent="0.3">
      <c r="A440" s="62">
        <f>A439+1</f>
        <v>419</v>
      </c>
      <c r="B440" s="150" t="s">
        <v>532</v>
      </c>
      <c r="C440" s="151"/>
      <c r="D440" s="151"/>
      <c r="E440" s="151"/>
      <c r="F440" s="151"/>
      <c r="G440" s="152"/>
      <c r="H440" s="74">
        <v>3453.9</v>
      </c>
      <c r="I440" s="74">
        <v>3453.9</v>
      </c>
      <c r="J440" s="74">
        <v>2718.2</v>
      </c>
      <c r="K440" s="76">
        <v>212</v>
      </c>
      <c r="L440" s="74">
        <v>13027110</v>
      </c>
      <c r="M440" s="74">
        <v>8858434.8000000007</v>
      </c>
      <c r="N440" s="74">
        <v>2865964.2</v>
      </c>
      <c r="O440" s="74">
        <v>1302711</v>
      </c>
      <c r="P440" s="74"/>
      <c r="Q440" s="74"/>
    </row>
    <row r="441" spans="1:23" collapsed="1" x14ac:dyDescent="0.3">
      <c r="A441" s="171" t="s">
        <v>174</v>
      </c>
      <c r="B441" s="172"/>
      <c r="C441" s="172"/>
      <c r="D441" s="172"/>
      <c r="E441" s="172"/>
      <c r="F441" s="172"/>
      <c r="G441" s="172"/>
      <c r="H441" s="172"/>
      <c r="I441" s="172"/>
      <c r="J441" s="172"/>
      <c r="K441" s="172"/>
      <c r="L441" s="172"/>
      <c r="M441" s="172"/>
      <c r="N441" s="172"/>
      <c r="O441" s="172"/>
      <c r="P441" s="172"/>
      <c r="Q441" s="173"/>
    </row>
    <row r="442" spans="1:23" s="45" customFormat="1" outlineLevel="1" x14ac:dyDescent="0.3">
      <c r="A442" s="62">
        <f>A440+1</f>
        <v>420</v>
      </c>
      <c r="B442" s="15" t="s">
        <v>198</v>
      </c>
      <c r="C442" s="15" t="s">
        <v>241</v>
      </c>
      <c r="D442" s="15" t="s">
        <v>326</v>
      </c>
      <c r="E442" s="62">
        <v>1945</v>
      </c>
      <c r="F442" s="62">
        <v>0</v>
      </c>
      <c r="G442" s="63">
        <v>1</v>
      </c>
      <c r="H442" s="39">
        <v>160.4</v>
      </c>
      <c r="I442" s="39">
        <v>152.19999999999999</v>
      </c>
      <c r="J442" s="39">
        <v>152.19999999999999</v>
      </c>
      <c r="K442" s="75">
        <v>5</v>
      </c>
      <c r="L442" s="39">
        <v>357462.5</v>
      </c>
      <c r="M442" s="39">
        <v>300268.5</v>
      </c>
      <c r="N442" s="39">
        <v>39321</v>
      </c>
      <c r="O442" s="39">
        <v>17873</v>
      </c>
      <c r="P442" s="39">
        <f t="shared" ref="P442:P469" si="119">L442/I442</f>
        <v>2348.6366622864653</v>
      </c>
      <c r="Q442" s="39">
        <f t="shared" ref="Q442:Q450" si="120">SUM(R442:V442)</f>
        <v>18174</v>
      </c>
      <c r="R442" s="118">
        <f t="shared" ref="R442:R469" si="121">IF(G442=1,18174,0)</f>
        <v>18174</v>
      </c>
      <c r="S442" s="118">
        <f t="shared" ref="S442:S469" si="122">IF(G442=2,16737,0)</f>
        <v>0</v>
      </c>
      <c r="T442" s="118">
        <f t="shared" ref="T442:T469" si="123">IF(OR(3=G442,G442=4,G442=5),9807,0)</f>
        <v>0</v>
      </c>
      <c r="U442" s="118">
        <f t="shared" ref="U442:U469" si="124">IF(OR(G442=6,G442=7,G442=8,G442=9),10112,0)</f>
        <v>0</v>
      </c>
      <c r="V442" s="118">
        <f t="shared" ref="V442:V469" si="125">IF(G442&gt;=10,9919,0)</f>
        <v>0</v>
      </c>
    </row>
    <row r="443" spans="1:23" s="45" customFormat="1" outlineLevel="1" x14ac:dyDescent="0.3">
      <c r="A443" s="62">
        <f>A442+1</f>
        <v>421</v>
      </c>
      <c r="B443" s="15" t="s">
        <v>198</v>
      </c>
      <c r="C443" s="15" t="s">
        <v>241</v>
      </c>
      <c r="D443" s="15" t="s">
        <v>538</v>
      </c>
      <c r="E443" s="62">
        <v>1945</v>
      </c>
      <c r="F443" s="62">
        <v>0</v>
      </c>
      <c r="G443" s="63">
        <v>2</v>
      </c>
      <c r="H443" s="39">
        <v>198.5</v>
      </c>
      <c r="I443" s="39">
        <v>172.3</v>
      </c>
      <c r="J443" s="39">
        <v>172.3</v>
      </c>
      <c r="K443" s="75">
        <v>3</v>
      </c>
      <c r="L443" s="39">
        <v>422462.5</v>
      </c>
      <c r="M443" s="39">
        <v>354868.5</v>
      </c>
      <c r="N443" s="39">
        <v>46471</v>
      </c>
      <c r="O443" s="39">
        <v>21123</v>
      </c>
      <c r="P443" s="39">
        <f t="shared" si="119"/>
        <v>2451.9007544979686</v>
      </c>
      <c r="Q443" s="39">
        <f t="shared" si="120"/>
        <v>16737</v>
      </c>
      <c r="R443" s="118">
        <f t="shared" si="121"/>
        <v>0</v>
      </c>
      <c r="S443" s="118">
        <f t="shared" si="122"/>
        <v>16737</v>
      </c>
      <c r="T443" s="118">
        <f t="shared" si="123"/>
        <v>0</v>
      </c>
      <c r="U443" s="118">
        <f t="shared" si="124"/>
        <v>0</v>
      </c>
      <c r="V443" s="118">
        <f t="shared" si="125"/>
        <v>0</v>
      </c>
    </row>
    <row r="444" spans="1:23" s="45" customFormat="1" outlineLevel="1" x14ac:dyDescent="0.3">
      <c r="A444" s="62">
        <f t="shared" ref="A444:A470" si="126">A443+1</f>
        <v>422</v>
      </c>
      <c r="B444" s="15" t="s">
        <v>198</v>
      </c>
      <c r="C444" s="15" t="s">
        <v>241</v>
      </c>
      <c r="D444" s="15" t="s">
        <v>539</v>
      </c>
      <c r="E444" s="62">
        <v>1945</v>
      </c>
      <c r="F444" s="62">
        <v>0</v>
      </c>
      <c r="G444" s="63">
        <v>2</v>
      </c>
      <c r="H444" s="39">
        <v>148.5</v>
      </c>
      <c r="I444" s="39">
        <v>148.5</v>
      </c>
      <c r="J444" s="39">
        <v>148.5</v>
      </c>
      <c r="K444" s="75">
        <v>12</v>
      </c>
      <c r="L444" s="39">
        <v>392462.5</v>
      </c>
      <c r="M444" s="39">
        <v>329668.5</v>
      </c>
      <c r="N444" s="39">
        <v>43171</v>
      </c>
      <c r="O444" s="39">
        <v>19623</v>
      </c>
      <c r="P444" s="39">
        <f t="shared" si="119"/>
        <v>2642.8451178451178</v>
      </c>
      <c r="Q444" s="39">
        <f t="shared" si="120"/>
        <v>16737</v>
      </c>
      <c r="R444" s="118">
        <f t="shared" si="121"/>
        <v>0</v>
      </c>
      <c r="S444" s="118">
        <f t="shared" si="122"/>
        <v>16737</v>
      </c>
      <c r="T444" s="118">
        <f t="shared" si="123"/>
        <v>0</v>
      </c>
      <c r="U444" s="118">
        <f t="shared" si="124"/>
        <v>0</v>
      </c>
      <c r="V444" s="118">
        <f t="shared" si="125"/>
        <v>0</v>
      </c>
    </row>
    <row r="445" spans="1:23" s="45" customFormat="1" outlineLevel="1" x14ac:dyDescent="0.3">
      <c r="A445" s="62">
        <f t="shared" si="126"/>
        <v>423</v>
      </c>
      <c r="B445" s="15" t="s">
        <v>198</v>
      </c>
      <c r="C445" s="15" t="s">
        <v>241</v>
      </c>
      <c r="D445" s="15" t="s">
        <v>80</v>
      </c>
      <c r="E445" s="62">
        <v>1945</v>
      </c>
      <c r="F445" s="62">
        <v>0</v>
      </c>
      <c r="G445" s="63">
        <v>2</v>
      </c>
      <c r="H445" s="39">
        <v>212.7</v>
      </c>
      <c r="I445" s="39">
        <v>208.5</v>
      </c>
      <c r="J445" s="39">
        <v>208.5</v>
      </c>
      <c r="K445" s="75">
        <v>4</v>
      </c>
      <c r="L445" s="39">
        <v>637462.5</v>
      </c>
      <c r="M445" s="39">
        <v>535468.5</v>
      </c>
      <c r="N445" s="39">
        <v>70121</v>
      </c>
      <c r="O445" s="39">
        <v>31873</v>
      </c>
      <c r="P445" s="39">
        <f t="shared" si="119"/>
        <v>3057.3741007194244</v>
      </c>
      <c r="Q445" s="39">
        <f t="shared" si="120"/>
        <v>16737</v>
      </c>
      <c r="R445" s="118">
        <f t="shared" si="121"/>
        <v>0</v>
      </c>
      <c r="S445" s="118">
        <f t="shared" si="122"/>
        <v>16737</v>
      </c>
      <c r="T445" s="118">
        <f t="shared" si="123"/>
        <v>0</v>
      </c>
      <c r="U445" s="118">
        <f t="shared" si="124"/>
        <v>0</v>
      </c>
      <c r="V445" s="118">
        <f t="shared" si="125"/>
        <v>0</v>
      </c>
    </row>
    <row r="446" spans="1:23" s="45" customFormat="1" outlineLevel="1" x14ac:dyDescent="0.3">
      <c r="A446" s="62">
        <f t="shared" si="126"/>
        <v>424</v>
      </c>
      <c r="B446" s="15" t="s">
        <v>198</v>
      </c>
      <c r="C446" s="15" t="s">
        <v>242</v>
      </c>
      <c r="D446" s="15" t="s">
        <v>540</v>
      </c>
      <c r="E446" s="62">
        <v>1945</v>
      </c>
      <c r="F446" s="62">
        <v>0</v>
      </c>
      <c r="G446" s="63">
        <v>1</v>
      </c>
      <c r="H446" s="39">
        <v>160.69999999999999</v>
      </c>
      <c r="I446" s="39">
        <v>160.69999999999999</v>
      </c>
      <c r="J446" s="39">
        <v>160.69999999999999</v>
      </c>
      <c r="K446" s="75">
        <v>10</v>
      </c>
      <c r="L446" s="39">
        <v>492463.5</v>
      </c>
      <c r="M446" s="39">
        <v>413669.5</v>
      </c>
      <c r="N446" s="39">
        <v>54171</v>
      </c>
      <c r="O446" s="39">
        <v>24623</v>
      </c>
      <c r="P446" s="39">
        <f t="shared" si="119"/>
        <v>3064.4897324206599</v>
      </c>
      <c r="Q446" s="39">
        <f t="shared" si="120"/>
        <v>18174</v>
      </c>
      <c r="R446" s="118">
        <f t="shared" si="121"/>
        <v>18174</v>
      </c>
      <c r="S446" s="118">
        <f t="shared" si="122"/>
        <v>0</v>
      </c>
      <c r="T446" s="118">
        <f t="shared" si="123"/>
        <v>0</v>
      </c>
      <c r="U446" s="118">
        <f t="shared" si="124"/>
        <v>0</v>
      </c>
      <c r="V446" s="118">
        <f t="shared" si="125"/>
        <v>0</v>
      </c>
    </row>
    <row r="447" spans="1:23" s="45" customFormat="1" outlineLevel="1" x14ac:dyDescent="0.3">
      <c r="A447" s="62">
        <f t="shared" si="126"/>
        <v>425</v>
      </c>
      <c r="B447" s="15" t="s">
        <v>198</v>
      </c>
      <c r="C447" s="15" t="s">
        <v>243</v>
      </c>
      <c r="D447" s="15" t="s">
        <v>327</v>
      </c>
      <c r="E447" s="62">
        <v>1945</v>
      </c>
      <c r="F447" s="62">
        <v>0</v>
      </c>
      <c r="G447" s="63">
        <v>2</v>
      </c>
      <c r="H447" s="39">
        <v>312.5</v>
      </c>
      <c r="I447" s="39">
        <v>312.5</v>
      </c>
      <c r="J447" s="39">
        <v>312.5</v>
      </c>
      <c r="K447" s="75">
        <v>10</v>
      </c>
      <c r="L447" s="39">
        <v>787462.5</v>
      </c>
      <c r="M447" s="39">
        <v>661468.5</v>
      </c>
      <c r="N447" s="39">
        <v>86621</v>
      </c>
      <c r="O447" s="39">
        <v>39373</v>
      </c>
      <c r="P447" s="39">
        <f t="shared" si="119"/>
        <v>2519.88</v>
      </c>
      <c r="Q447" s="39">
        <f t="shared" si="120"/>
        <v>16737</v>
      </c>
      <c r="R447" s="118">
        <f t="shared" si="121"/>
        <v>0</v>
      </c>
      <c r="S447" s="118">
        <f t="shared" si="122"/>
        <v>16737</v>
      </c>
      <c r="T447" s="118">
        <f t="shared" si="123"/>
        <v>0</v>
      </c>
      <c r="U447" s="118">
        <f t="shared" si="124"/>
        <v>0</v>
      </c>
      <c r="V447" s="118">
        <f t="shared" si="125"/>
        <v>0</v>
      </c>
    </row>
    <row r="448" spans="1:23" s="45" customFormat="1" outlineLevel="1" x14ac:dyDescent="0.3">
      <c r="A448" s="62">
        <f t="shared" si="126"/>
        <v>426</v>
      </c>
      <c r="B448" s="15" t="s">
        <v>205</v>
      </c>
      <c r="C448" s="15" t="s">
        <v>244</v>
      </c>
      <c r="D448" s="15" t="s">
        <v>328</v>
      </c>
      <c r="E448" s="62">
        <v>1945</v>
      </c>
      <c r="F448" s="62">
        <v>0</v>
      </c>
      <c r="G448" s="63">
        <v>1</v>
      </c>
      <c r="H448" s="39">
        <v>150</v>
      </c>
      <c r="I448" s="39">
        <v>150</v>
      </c>
      <c r="J448" s="39">
        <v>138</v>
      </c>
      <c r="K448" s="75">
        <v>4</v>
      </c>
      <c r="L448" s="39">
        <v>1170481.02</v>
      </c>
      <c r="M448" s="39">
        <v>983204.06</v>
      </c>
      <c r="N448" s="39">
        <v>128752.91</v>
      </c>
      <c r="O448" s="39">
        <v>58524.05</v>
      </c>
      <c r="P448" s="39">
        <f t="shared" si="119"/>
        <v>7803.2067999999999</v>
      </c>
      <c r="Q448" s="39">
        <f t="shared" si="120"/>
        <v>18174</v>
      </c>
      <c r="R448" s="118">
        <f t="shared" si="121"/>
        <v>18174</v>
      </c>
      <c r="S448" s="118">
        <f t="shared" si="122"/>
        <v>0</v>
      </c>
      <c r="T448" s="118">
        <f t="shared" si="123"/>
        <v>0</v>
      </c>
      <c r="U448" s="118">
        <f t="shared" si="124"/>
        <v>0</v>
      </c>
      <c r="V448" s="118">
        <f t="shared" si="125"/>
        <v>0</v>
      </c>
    </row>
    <row r="449" spans="1:22" s="45" customFormat="1" outlineLevel="1" x14ac:dyDescent="0.3">
      <c r="A449" s="62">
        <f t="shared" si="126"/>
        <v>427</v>
      </c>
      <c r="B449" s="15" t="s">
        <v>205</v>
      </c>
      <c r="C449" s="15" t="s">
        <v>244</v>
      </c>
      <c r="D449" s="15" t="s">
        <v>329</v>
      </c>
      <c r="E449" s="62">
        <v>1945</v>
      </c>
      <c r="F449" s="62">
        <v>0</v>
      </c>
      <c r="G449" s="63">
        <v>1</v>
      </c>
      <c r="H449" s="39">
        <v>251.7</v>
      </c>
      <c r="I449" s="39">
        <v>241.5</v>
      </c>
      <c r="J449" s="39">
        <v>128.9</v>
      </c>
      <c r="K449" s="75">
        <v>17</v>
      </c>
      <c r="L449" s="39">
        <v>1287171.02</v>
      </c>
      <c r="M449" s="39">
        <v>1081223.6599999999</v>
      </c>
      <c r="N449" s="39">
        <v>141588.81</v>
      </c>
      <c r="O449" s="39">
        <v>64358.55</v>
      </c>
      <c r="P449" s="39">
        <f t="shared" si="119"/>
        <v>5329.9007039337475</v>
      </c>
      <c r="Q449" s="39">
        <f t="shared" si="120"/>
        <v>18174</v>
      </c>
      <c r="R449" s="118">
        <f t="shared" si="121"/>
        <v>18174</v>
      </c>
      <c r="S449" s="118">
        <f t="shared" si="122"/>
        <v>0</v>
      </c>
      <c r="T449" s="118">
        <f t="shared" si="123"/>
        <v>0</v>
      </c>
      <c r="U449" s="118">
        <f t="shared" si="124"/>
        <v>0</v>
      </c>
      <c r="V449" s="118">
        <f t="shared" si="125"/>
        <v>0</v>
      </c>
    </row>
    <row r="450" spans="1:22" s="45" customFormat="1" outlineLevel="1" x14ac:dyDescent="0.3">
      <c r="A450" s="62">
        <f t="shared" si="126"/>
        <v>428</v>
      </c>
      <c r="B450" s="15" t="s">
        <v>205</v>
      </c>
      <c r="C450" s="15" t="s">
        <v>245</v>
      </c>
      <c r="D450" s="15" t="s">
        <v>330</v>
      </c>
      <c r="E450" s="62">
        <v>1978</v>
      </c>
      <c r="F450" s="62">
        <v>0</v>
      </c>
      <c r="G450" s="63">
        <v>2</v>
      </c>
      <c r="H450" s="39">
        <v>593</v>
      </c>
      <c r="I450" s="39">
        <v>346.7</v>
      </c>
      <c r="J450" s="39">
        <v>346.7</v>
      </c>
      <c r="K450" s="75">
        <v>15</v>
      </c>
      <c r="L450" s="39">
        <v>795278.01</v>
      </c>
      <c r="M450" s="39">
        <v>668033.53</v>
      </c>
      <c r="N450" s="39">
        <v>87480.58</v>
      </c>
      <c r="O450" s="39">
        <v>39763.9</v>
      </c>
      <c r="P450" s="39">
        <f t="shared" si="119"/>
        <v>2293.8506201326795</v>
      </c>
      <c r="Q450" s="39">
        <f t="shared" si="120"/>
        <v>16737</v>
      </c>
      <c r="R450" s="118">
        <f t="shared" si="121"/>
        <v>0</v>
      </c>
      <c r="S450" s="118">
        <f t="shared" si="122"/>
        <v>16737</v>
      </c>
      <c r="T450" s="118">
        <f t="shared" si="123"/>
        <v>0</v>
      </c>
      <c r="U450" s="118">
        <f t="shared" si="124"/>
        <v>0</v>
      </c>
      <c r="V450" s="118">
        <f t="shared" si="125"/>
        <v>0</v>
      </c>
    </row>
    <row r="451" spans="1:22" s="45" customFormat="1" outlineLevel="1" x14ac:dyDescent="0.3">
      <c r="A451" s="62">
        <f t="shared" si="126"/>
        <v>429</v>
      </c>
      <c r="B451" s="15" t="s">
        <v>205</v>
      </c>
      <c r="C451" s="15" t="s">
        <v>244</v>
      </c>
      <c r="D451" s="15" t="s">
        <v>838</v>
      </c>
      <c r="E451" s="62">
        <v>1945</v>
      </c>
      <c r="F451" s="62">
        <v>0</v>
      </c>
      <c r="G451" s="63">
        <v>2</v>
      </c>
      <c r="H451" s="39">
        <v>213.6</v>
      </c>
      <c r="I451" s="39">
        <v>200.3</v>
      </c>
      <c r="J451" s="39">
        <v>200.3</v>
      </c>
      <c r="K451" s="75">
        <v>9</v>
      </c>
      <c r="L451" s="39">
        <v>1118147</v>
      </c>
      <c r="M451" s="39">
        <v>939243.48</v>
      </c>
      <c r="N451" s="39">
        <v>0</v>
      </c>
      <c r="O451" s="39">
        <v>178903.52</v>
      </c>
      <c r="P451" s="39">
        <f t="shared" si="119"/>
        <v>5582.3614578132801</v>
      </c>
      <c r="Q451" s="39">
        <f t="shared" ref="Q451:Q468" si="127">SUM(R451:V451)</f>
        <v>16737</v>
      </c>
      <c r="R451" s="118">
        <f t="shared" si="121"/>
        <v>0</v>
      </c>
      <c r="S451" s="118">
        <f t="shared" si="122"/>
        <v>16737</v>
      </c>
      <c r="T451" s="118">
        <f t="shared" si="123"/>
        <v>0</v>
      </c>
      <c r="U451" s="118">
        <f t="shared" si="124"/>
        <v>0</v>
      </c>
      <c r="V451" s="118">
        <f t="shared" si="125"/>
        <v>0</v>
      </c>
    </row>
    <row r="452" spans="1:22" s="45" customFormat="1" outlineLevel="1" x14ac:dyDescent="0.3">
      <c r="A452" s="62">
        <f t="shared" si="126"/>
        <v>430</v>
      </c>
      <c r="B452" s="15" t="s">
        <v>204</v>
      </c>
      <c r="C452" s="15" t="s">
        <v>246</v>
      </c>
      <c r="D452" s="15" t="s">
        <v>541</v>
      </c>
      <c r="E452" s="62">
        <v>1972</v>
      </c>
      <c r="F452" s="62">
        <v>0</v>
      </c>
      <c r="G452" s="63">
        <v>2</v>
      </c>
      <c r="H452" s="39">
        <v>986.6</v>
      </c>
      <c r="I452" s="39">
        <v>898.6</v>
      </c>
      <c r="J452" s="39">
        <v>530.5</v>
      </c>
      <c r="K452" s="75">
        <v>54</v>
      </c>
      <c r="L452" s="39">
        <v>1225396</v>
      </c>
      <c r="M452" s="39">
        <v>980316.8</v>
      </c>
      <c r="N452" s="39">
        <v>183809.4</v>
      </c>
      <c r="O452" s="39">
        <v>61269.8</v>
      </c>
      <c r="P452" s="39">
        <f t="shared" si="119"/>
        <v>1363.6723792566213</v>
      </c>
      <c r="Q452" s="39">
        <f t="shared" si="127"/>
        <v>16737</v>
      </c>
      <c r="R452" s="118">
        <f t="shared" si="121"/>
        <v>0</v>
      </c>
      <c r="S452" s="118">
        <f t="shared" si="122"/>
        <v>16737</v>
      </c>
      <c r="T452" s="118">
        <f t="shared" si="123"/>
        <v>0</v>
      </c>
      <c r="U452" s="118">
        <f t="shared" si="124"/>
        <v>0</v>
      </c>
      <c r="V452" s="118">
        <f t="shared" si="125"/>
        <v>0</v>
      </c>
    </row>
    <row r="453" spans="1:22" s="45" customFormat="1" outlineLevel="1" x14ac:dyDescent="0.3">
      <c r="A453" s="62">
        <f t="shared" si="126"/>
        <v>431</v>
      </c>
      <c r="B453" s="15" t="s">
        <v>204</v>
      </c>
      <c r="C453" s="15" t="s">
        <v>246</v>
      </c>
      <c r="D453" s="15" t="s">
        <v>331</v>
      </c>
      <c r="E453" s="62">
        <v>1984</v>
      </c>
      <c r="F453" s="62">
        <v>0</v>
      </c>
      <c r="G453" s="63">
        <v>2</v>
      </c>
      <c r="H453" s="39">
        <v>263.39999999999998</v>
      </c>
      <c r="I453" s="39">
        <v>263.39999999999998</v>
      </c>
      <c r="J453" s="39">
        <v>175.5</v>
      </c>
      <c r="K453" s="75">
        <v>10</v>
      </c>
      <c r="L453" s="39">
        <v>1750000</v>
      </c>
      <c r="M453" s="39">
        <v>1400000</v>
      </c>
      <c r="N453" s="39">
        <v>262500</v>
      </c>
      <c r="O453" s="39">
        <v>87500</v>
      </c>
      <c r="P453" s="39">
        <f t="shared" si="119"/>
        <v>6643.8876233864848</v>
      </c>
      <c r="Q453" s="39">
        <f t="shared" si="127"/>
        <v>16737</v>
      </c>
      <c r="R453" s="118">
        <f t="shared" si="121"/>
        <v>0</v>
      </c>
      <c r="S453" s="118">
        <f t="shared" si="122"/>
        <v>16737</v>
      </c>
      <c r="T453" s="118">
        <f t="shared" si="123"/>
        <v>0</v>
      </c>
      <c r="U453" s="118">
        <f t="shared" si="124"/>
        <v>0</v>
      </c>
      <c r="V453" s="118">
        <f t="shared" si="125"/>
        <v>0</v>
      </c>
    </row>
    <row r="454" spans="1:22" s="45" customFormat="1" outlineLevel="1" x14ac:dyDescent="0.3">
      <c r="A454" s="62">
        <f t="shared" si="126"/>
        <v>432</v>
      </c>
      <c r="B454" s="15" t="s">
        <v>204</v>
      </c>
      <c r="C454" s="15" t="s">
        <v>247</v>
      </c>
      <c r="D454" s="15" t="s">
        <v>332</v>
      </c>
      <c r="E454" s="62">
        <v>1968</v>
      </c>
      <c r="F454" s="62">
        <v>2013</v>
      </c>
      <c r="G454" s="63">
        <v>2</v>
      </c>
      <c r="H454" s="39">
        <v>413</v>
      </c>
      <c r="I454" s="39">
        <v>359.8</v>
      </c>
      <c r="J454" s="39">
        <v>131.80000000000001</v>
      </c>
      <c r="K454" s="75">
        <v>29</v>
      </c>
      <c r="L454" s="39">
        <v>1423800</v>
      </c>
      <c r="M454" s="39">
        <v>1139040</v>
      </c>
      <c r="N454" s="39">
        <v>213570</v>
      </c>
      <c r="O454" s="39">
        <v>71190</v>
      </c>
      <c r="P454" s="39">
        <f t="shared" si="119"/>
        <v>3957.1984435797663</v>
      </c>
      <c r="Q454" s="39">
        <f t="shared" si="127"/>
        <v>16737</v>
      </c>
      <c r="R454" s="118">
        <f t="shared" si="121"/>
        <v>0</v>
      </c>
      <c r="S454" s="118">
        <f t="shared" si="122"/>
        <v>16737</v>
      </c>
      <c r="T454" s="118">
        <f t="shared" si="123"/>
        <v>0</v>
      </c>
      <c r="U454" s="118">
        <f t="shared" si="124"/>
        <v>0</v>
      </c>
      <c r="V454" s="118">
        <f t="shared" si="125"/>
        <v>0</v>
      </c>
    </row>
    <row r="455" spans="1:22" s="45" customFormat="1" outlineLevel="1" x14ac:dyDescent="0.3">
      <c r="A455" s="62">
        <f t="shared" si="126"/>
        <v>433</v>
      </c>
      <c r="B455" s="15" t="s">
        <v>204</v>
      </c>
      <c r="C455" s="15" t="s">
        <v>247</v>
      </c>
      <c r="D455" s="15" t="s">
        <v>333</v>
      </c>
      <c r="E455" s="62">
        <v>1972</v>
      </c>
      <c r="F455" s="62">
        <v>0</v>
      </c>
      <c r="G455" s="63">
        <v>2</v>
      </c>
      <c r="H455" s="39">
        <v>384.5</v>
      </c>
      <c r="I455" s="39">
        <v>327</v>
      </c>
      <c r="J455" s="39">
        <v>145.80000000000001</v>
      </c>
      <c r="K455" s="75">
        <v>33</v>
      </c>
      <c r="L455" s="39">
        <v>508800</v>
      </c>
      <c r="M455" s="39">
        <v>407040</v>
      </c>
      <c r="N455" s="39">
        <v>76320</v>
      </c>
      <c r="O455" s="39">
        <v>25440</v>
      </c>
      <c r="P455" s="39">
        <f t="shared" si="119"/>
        <v>1555.9633027522937</v>
      </c>
      <c r="Q455" s="39">
        <f t="shared" si="127"/>
        <v>16737</v>
      </c>
      <c r="R455" s="118">
        <f t="shared" si="121"/>
        <v>0</v>
      </c>
      <c r="S455" s="118">
        <f t="shared" si="122"/>
        <v>16737</v>
      </c>
      <c r="T455" s="118">
        <f t="shared" si="123"/>
        <v>0</v>
      </c>
      <c r="U455" s="118">
        <f t="shared" si="124"/>
        <v>0</v>
      </c>
      <c r="V455" s="118">
        <f t="shared" si="125"/>
        <v>0</v>
      </c>
    </row>
    <row r="456" spans="1:22" s="45" customFormat="1" outlineLevel="1" x14ac:dyDescent="0.3">
      <c r="A456" s="62">
        <f t="shared" si="126"/>
        <v>434</v>
      </c>
      <c r="B456" s="15" t="s">
        <v>204</v>
      </c>
      <c r="C456" s="15" t="s">
        <v>246</v>
      </c>
      <c r="D456" s="15" t="s">
        <v>334</v>
      </c>
      <c r="E456" s="62">
        <v>1979</v>
      </c>
      <c r="F456" s="62">
        <v>0</v>
      </c>
      <c r="G456" s="63">
        <v>2</v>
      </c>
      <c r="H456" s="39">
        <v>402.5</v>
      </c>
      <c r="I456" s="39">
        <v>402.5</v>
      </c>
      <c r="J456" s="39">
        <v>275.2</v>
      </c>
      <c r="K456" s="75">
        <v>29</v>
      </c>
      <c r="L456" s="39">
        <v>765434</v>
      </c>
      <c r="M456" s="39">
        <v>612347.19999999995</v>
      </c>
      <c r="N456" s="39">
        <v>114815.1</v>
      </c>
      <c r="O456" s="39">
        <v>38271.699999999997</v>
      </c>
      <c r="P456" s="39">
        <f t="shared" si="119"/>
        <v>1901.6993788819875</v>
      </c>
      <c r="Q456" s="39">
        <f t="shared" si="127"/>
        <v>16737</v>
      </c>
      <c r="R456" s="118">
        <f t="shared" si="121"/>
        <v>0</v>
      </c>
      <c r="S456" s="118">
        <f t="shared" si="122"/>
        <v>16737</v>
      </c>
      <c r="T456" s="118">
        <f t="shared" si="123"/>
        <v>0</v>
      </c>
      <c r="U456" s="118">
        <f t="shared" si="124"/>
        <v>0</v>
      </c>
      <c r="V456" s="118">
        <f t="shared" si="125"/>
        <v>0</v>
      </c>
    </row>
    <row r="457" spans="1:22" s="45" customFormat="1" outlineLevel="1" x14ac:dyDescent="0.3">
      <c r="A457" s="62">
        <f t="shared" si="126"/>
        <v>435</v>
      </c>
      <c r="B457" s="15" t="s">
        <v>204</v>
      </c>
      <c r="C457" s="15" t="s">
        <v>246</v>
      </c>
      <c r="D457" s="15" t="s">
        <v>335</v>
      </c>
      <c r="E457" s="62">
        <v>1979</v>
      </c>
      <c r="F457" s="62">
        <v>0</v>
      </c>
      <c r="G457" s="63">
        <v>2</v>
      </c>
      <c r="H457" s="39">
        <v>415.4</v>
      </c>
      <c r="I457" s="39">
        <v>394</v>
      </c>
      <c r="J457" s="39">
        <v>271.39999999999998</v>
      </c>
      <c r="K457" s="75">
        <v>23</v>
      </c>
      <c r="L457" s="39">
        <v>760840</v>
      </c>
      <c r="M457" s="39">
        <v>608672</v>
      </c>
      <c r="N457" s="39">
        <v>114126</v>
      </c>
      <c r="O457" s="39">
        <v>38042</v>
      </c>
      <c r="P457" s="39">
        <f t="shared" si="119"/>
        <v>1931.0659898477156</v>
      </c>
      <c r="Q457" s="39">
        <f t="shared" si="127"/>
        <v>16737</v>
      </c>
      <c r="R457" s="118">
        <f t="shared" si="121"/>
        <v>0</v>
      </c>
      <c r="S457" s="118">
        <f t="shared" si="122"/>
        <v>16737</v>
      </c>
      <c r="T457" s="118">
        <f t="shared" si="123"/>
        <v>0</v>
      </c>
      <c r="U457" s="118">
        <f t="shared" si="124"/>
        <v>0</v>
      </c>
      <c r="V457" s="118">
        <f t="shared" si="125"/>
        <v>0</v>
      </c>
    </row>
    <row r="458" spans="1:22" s="45" customFormat="1" outlineLevel="1" x14ac:dyDescent="0.3">
      <c r="A458" s="62">
        <f t="shared" si="126"/>
        <v>436</v>
      </c>
      <c r="B458" s="15" t="s">
        <v>204</v>
      </c>
      <c r="C458" s="15" t="s">
        <v>247</v>
      </c>
      <c r="D458" s="15" t="s">
        <v>839</v>
      </c>
      <c r="E458" s="62">
        <v>1945</v>
      </c>
      <c r="F458" s="62">
        <v>0</v>
      </c>
      <c r="G458" s="63">
        <v>2</v>
      </c>
      <c r="H458" s="39">
        <v>738.3</v>
      </c>
      <c r="I458" s="39">
        <v>738.3</v>
      </c>
      <c r="J458" s="39">
        <v>738.3</v>
      </c>
      <c r="K458" s="75">
        <v>43</v>
      </c>
      <c r="L458" s="39">
        <v>1054043</v>
      </c>
      <c r="M458" s="39">
        <v>843234.4</v>
      </c>
      <c r="N458" s="39">
        <v>158106.45000000001</v>
      </c>
      <c r="O458" s="39">
        <v>52702.15</v>
      </c>
      <c r="P458" s="39">
        <f t="shared" si="119"/>
        <v>1427.6621969389139</v>
      </c>
      <c r="Q458" s="39">
        <f t="shared" si="127"/>
        <v>16737</v>
      </c>
      <c r="R458" s="118">
        <f t="shared" si="121"/>
        <v>0</v>
      </c>
      <c r="S458" s="118">
        <f t="shared" si="122"/>
        <v>16737</v>
      </c>
      <c r="T458" s="118">
        <f t="shared" si="123"/>
        <v>0</v>
      </c>
      <c r="U458" s="118">
        <f t="shared" si="124"/>
        <v>0</v>
      </c>
      <c r="V458" s="118">
        <f t="shared" si="125"/>
        <v>0</v>
      </c>
    </row>
    <row r="459" spans="1:22" s="45" customFormat="1" outlineLevel="1" x14ac:dyDescent="0.3">
      <c r="A459" s="62">
        <f t="shared" si="126"/>
        <v>437</v>
      </c>
      <c r="B459" s="15" t="s">
        <v>199</v>
      </c>
      <c r="C459" s="15" t="s">
        <v>153</v>
      </c>
      <c r="D459" s="15" t="s">
        <v>844</v>
      </c>
      <c r="E459" s="62">
        <v>1976</v>
      </c>
      <c r="F459" s="62">
        <v>0</v>
      </c>
      <c r="G459" s="63">
        <v>2</v>
      </c>
      <c r="H459" s="39">
        <v>496.6</v>
      </c>
      <c r="I459" s="39">
        <v>496.6</v>
      </c>
      <c r="J459" s="39">
        <v>496.6</v>
      </c>
      <c r="K459" s="75">
        <v>29</v>
      </c>
      <c r="L459" s="39">
        <v>2231893</v>
      </c>
      <c r="M459" s="39">
        <f>ROUND(L459*0.84,2)</f>
        <v>1874790.12</v>
      </c>
      <c r="N459" s="39">
        <f>L459-M459-O459</f>
        <v>133913.5799999999</v>
      </c>
      <c r="O459" s="39">
        <f>ROUND(L459*0.1,2)</f>
        <v>223189.3</v>
      </c>
      <c r="P459" s="39">
        <f t="shared" si="119"/>
        <v>4494.3475634313327</v>
      </c>
      <c r="Q459" s="39">
        <f t="shared" si="127"/>
        <v>16737</v>
      </c>
      <c r="R459" s="118">
        <f t="shared" si="121"/>
        <v>0</v>
      </c>
      <c r="S459" s="118">
        <f t="shared" si="122"/>
        <v>16737</v>
      </c>
      <c r="T459" s="118">
        <f t="shared" si="123"/>
        <v>0</v>
      </c>
      <c r="U459" s="118">
        <f t="shared" si="124"/>
        <v>0</v>
      </c>
      <c r="V459" s="118">
        <f t="shared" si="125"/>
        <v>0</v>
      </c>
    </row>
    <row r="460" spans="1:22" s="45" customFormat="1" outlineLevel="1" x14ac:dyDescent="0.3">
      <c r="A460" s="62">
        <f t="shared" si="126"/>
        <v>438</v>
      </c>
      <c r="B460" s="15" t="s">
        <v>199</v>
      </c>
      <c r="C460" s="15" t="s">
        <v>153</v>
      </c>
      <c r="D460" s="15" t="s">
        <v>845</v>
      </c>
      <c r="E460" s="62">
        <v>1945</v>
      </c>
      <c r="F460" s="62">
        <v>0</v>
      </c>
      <c r="G460" s="63">
        <v>4</v>
      </c>
      <c r="H460" s="39">
        <v>461.6</v>
      </c>
      <c r="I460" s="39">
        <v>461.6</v>
      </c>
      <c r="J460" s="39">
        <v>461.6</v>
      </c>
      <c r="K460" s="75">
        <v>24</v>
      </c>
      <c r="L460" s="39">
        <v>3300000</v>
      </c>
      <c r="M460" s="39">
        <v>2772000</v>
      </c>
      <c r="N460" s="39">
        <v>363000</v>
      </c>
      <c r="O460" s="39">
        <v>165000</v>
      </c>
      <c r="P460" s="39">
        <f t="shared" si="119"/>
        <v>7149.0467937608319</v>
      </c>
      <c r="Q460" s="39">
        <f t="shared" si="127"/>
        <v>9807</v>
      </c>
      <c r="R460" s="118">
        <f t="shared" si="121"/>
        <v>0</v>
      </c>
      <c r="S460" s="118">
        <f t="shared" si="122"/>
        <v>0</v>
      </c>
      <c r="T460" s="118">
        <f t="shared" si="123"/>
        <v>9807</v>
      </c>
      <c r="U460" s="118">
        <f t="shared" si="124"/>
        <v>0</v>
      </c>
      <c r="V460" s="118">
        <f t="shared" si="125"/>
        <v>0</v>
      </c>
    </row>
    <row r="461" spans="1:22" s="45" customFormat="1" outlineLevel="1" x14ac:dyDescent="0.3">
      <c r="A461" s="62">
        <f t="shared" si="126"/>
        <v>439</v>
      </c>
      <c r="B461" s="15" t="s">
        <v>199</v>
      </c>
      <c r="C461" s="15" t="s">
        <v>153</v>
      </c>
      <c r="D461" s="15" t="s">
        <v>336</v>
      </c>
      <c r="E461" s="62">
        <v>1945</v>
      </c>
      <c r="F461" s="62">
        <v>0</v>
      </c>
      <c r="G461" s="63">
        <v>2</v>
      </c>
      <c r="H461" s="39">
        <v>147</v>
      </c>
      <c r="I461" s="39">
        <v>126.8</v>
      </c>
      <c r="J461" s="39">
        <v>77.099999999999994</v>
      </c>
      <c r="K461" s="75">
        <v>11</v>
      </c>
      <c r="L461" s="39">
        <v>825505</v>
      </c>
      <c r="M461" s="39">
        <v>693424.2</v>
      </c>
      <c r="N461" s="39">
        <v>90805.55</v>
      </c>
      <c r="O461" s="39">
        <v>41275.25</v>
      </c>
      <c r="P461" s="39">
        <f t="shared" si="119"/>
        <v>6510.291798107256</v>
      </c>
      <c r="Q461" s="39">
        <f t="shared" si="127"/>
        <v>16737</v>
      </c>
      <c r="R461" s="118">
        <f t="shared" si="121"/>
        <v>0</v>
      </c>
      <c r="S461" s="118">
        <f t="shared" si="122"/>
        <v>16737</v>
      </c>
      <c r="T461" s="118">
        <f t="shared" si="123"/>
        <v>0</v>
      </c>
      <c r="U461" s="118">
        <f t="shared" si="124"/>
        <v>0</v>
      </c>
      <c r="V461" s="118">
        <f t="shared" si="125"/>
        <v>0</v>
      </c>
    </row>
    <row r="462" spans="1:22" s="45" customFormat="1" outlineLevel="1" x14ac:dyDescent="0.3">
      <c r="A462" s="62">
        <f t="shared" si="126"/>
        <v>440</v>
      </c>
      <c r="B462" s="15" t="s">
        <v>199</v>
      </c>
      <c r="C462" s="15" t="s">
        <v>153</v>
      </c>
      <c r="D462" s="15" t="s">
        <v>337</v>
      </c>
      <c r="E462" s="62">
        <v>1970</v>
      </c>
      <c r="F462" s="62">
        <v>0</v>
      </c>
      <c r="G462" s="63">
        <v>5</v>
      </c>
      <c r="H462" s="39">
        <v>4173.3999999999996</v>
      </c>
      <c r="I462" s="39">
        <v>3346.4</v>
      </c>
      <c r="J462" s="39">
        <v>2748.7</v>
      </c>
      <c r="K462" s="75">
        <v>191</v>
      </c>
      <c r="L462" s="39">
        <v>6910438</v>
      </c>
      <c r="M462" s="39">
        <v>5804767.9199999999</v>
      </c>
      <c r="N462" s="39">
        <v>414626.28</v>
      </c>
      <c r="O462" s="39">
        <v>691043.8</v>
      </c>
      <c r="P462" s="39">
        <f t="shared" si="119"/>
        <v>2065.0364570882143</v>
      </c>
      <c r="Q462" s="39">
        <f t="shared" si="127"/>
        <v>9807</v>
      </c>
      <c r="R462" s="118">
        <f t="shared" si="121"/>
        <v>0</v>
      </c>
      <c r="S462" s="118">
        <f t="shared" si="122"/>
        <v>0</v>
      </c>
      <c r="T462" s="118">
        <f t="shared" si="123"/>
        <v>9807</v>
      </c>
      <c r="U462" s="118">
        <f t="shared" si="124"/>
        <v>0</v>
      </c>
      <c r="V462" s="118">
        <f t="shared" si="125"/>
        <v>0</v>
      </c>
    </row>
    <row r="463" spans="1:22" s="45" customFormat="1" outlineLevel="1" x14ac:dyDescent="0.3">
      <c r="A463" s="62">
        <f t="shared" si="126"/>
        <v>441</v>
      </c>
      <c r="B463" s="15" t="s">
        <v>199</v>
      </c>
      <c r="C463" s="15" t="s">
        <v>153</v>
      </c>
      <c r="D463" s="15" t="s">
        <v>338</v>
      </c>
      <c r="E463" s="62">
        <v>1945</v>
      </c>
      <c r="F463" s="62">
        <v>0</v>
      </c>
      <c r="G463" s="63">
        <v>3</v>
      </c>
      <c r="H463" s="39">
        <v>280.60000000000002</v>
      </c>
      <c r="I463" s="39">
        <v>265.39999999999998</v>
      </c>
      <c r="J463" s="39">
        <v>178.7</v>
      </c>
      <c r="K463" s="75">
        <v>6</v>
      </c>
      <c r="L463" s="39">
        <v>1297929.78</v>
      </c>
      <c r="M463" s="39">
        <v>1090261.01</v>
      </c>
      <c r="N463" s="39">
        <v>142772.28</v>
      </c>
      <c r="O463" s="39">
        <v>64896.49</v>
      </c>
      <c r="P463" s="39">
        <f t="shared" si="119"/>
        <v>4890.4663903541832</v>
      </c>
      <c r="Q463" s="39">
        <f t="shared" si="127"/>
        <v>9807</v>
      </c>
      <c r="R463" s="118">
        <f t="shared" si="121"/>
        <v>0</v>
      </c>
      <c r="S463" s="118">
        <f t="shared" si="122"/>
        <v>0</v>
      </c>
      <c r="T463" s="118">
        <f t="shared" si="123"/>
        <v>9807</v>
      </c>
      <c r="U463" s="118">
        <f t="shared" si="124"/>
        <v>0</v>
      </c>
      <c r="V463" s="118">
        <f t="shared" si="125"/>
        <v>0</v>
      </c>
    </row>
    <row r="464" spans="1:22" s="45" customFormat="1" outlineLevel="1" x14ac:dyDescent="0.3">
      <c r="A464" s="62">
        <f t="shared" si="126"/>
        <v>442</v>
      </c>
      <c r="B464" s="15" t="s">
        <v>199</v>
      </c>
      <c r="C464" s="15" t="s">
        <v>153</v>
      </c>
      <c r="D464" s="15" t="s">
        <v>339</v>
      </c>
      <c r="E464" s="62">
        <v>1945</v>
      </c>
      <c r="F464" s="62">
        <v>0</v>
      </c>
      <c r="G464" s="63">
        <v>3</v>
      </c>
      <c r="H464" s="39">
        <v>602.4</v>
      </c>
      <c r="I464" s="39">
        <v>368.7</v>
      </c>
      <c r="J464" s="39">
        <v>368.7</v>
      </c>
      <c r="K464" s="75">
        <v>14</v>
      </c>
      <c r="L464" s="39">
        <v>1690318</v>
      </c>
      <c r="M464" s="39">
        <v>1419867.12</v>
      </c>
      <c r="N464" s="39">
        <v>185934.98</v>
      </c>
      <c r="O464" s="39">
        <v>84515.9</v>
      </c>
      <c r="P464" s="39">
        <f t="shared" si="119"/>
        <v>4584.5348521833466</v>
      </c>
      <c r="Q464" s="39">
        <f t="shared" si="127"/>
        <v>9807</v>
      </c>
      <c r="R464" s="118">
        <f t="shared" si="121"/>
        <v>0</v>
      </c>
      <c r="S464" s="118">
        <f t="shared" si="122"/>
        <v>0</v>
      </c>
      <c r="T464" s="118">
        <f t="shared" si="123"/>
        <v>9807</v>
      </c>
      <c r="U464" s="118">
        <f t="shared" si="124"/>
        <v>0</v>
      </c>
      <c r="V464" s="118">
        <f t="shared" si="125"/>
        <v>0</v>
      </c>
    </row>
    <row r="465" spans="1:22" s="45" customFormat="1" outlineLevel="1" x14ac:dyDescent="0.3">
      <c r="A465" s="62">
        <f t="shared" si="126"/>
        <v>443</v>
      </c>
      <c r="B465" s="15" t="s">
        <v>200</v>
      </c>
      <c r="C465" s="15" t="s">
        <v>248</v>
      </c>
      <c r="D465" s="15" t="s">
        <v>340</v>
      </c>
      <c r="E465" s="62">
        <v>1945</v>
      </c>
      <c r="F465" s="62">
        <v>0</v>
      </c>
      <c r="G465" s="63">
        <v>2</v>
      </c>
      <c r="H465" s="39">
        <v>229.1</v>
      </c>
      <c r="I465" s="39">
        <v>229.1</v>
      </c>
      <c r="J465" s="39">
        <v>229.1</v>
      </c>
      <c r="K465" s="75">
        <v>3</v>
      </c>
      <c r="L465" s="39">
        <v>772576.75</v>
      </c>
      <c r="M465" s="39">
        <v>618061.4</v>
      </c>
      <c r="N465" s="39">
        <v>115886.51</v>
      </c>
      <c r="O465" s="39">
        <v>38628.839999999997</v>
      </c>
      <c r="P465" s="39">
        <f t="shared" si="119"/>
        <v>3372.2250109122656</v>
      </c>
      <c r="Q465" s="39">
        <f t="shared" si="127"/>
        <v>16737</v>
      </c>
      <c r="R465" s="118">
        <f t="shared" si="121"/>
        <v>0</v>
      </c>
      <c r="S465" s="118">
        <f t="shared" si="122"/>
        <v>16737</v>
      </c>
      <c r="T465" s="118">
        <f t="shared" si="123"/>
        <v>0</v>
      </c>
      <c r="U465" s="118">
        <f t="shared" si="124"/>
        <v>0</v>
      </c>
      <c r="V465" s="118">
        <f t="shared" si="125"/>
        <v>0</v>
      </c>
    </row>
    <row r="466" spans="1:22" s="45" customFormat="1" outlineLevel="1" x14ac:dyDescent="0.3">
      <c r="A466" s="62">
        <f t="shared" si="126"/>
        <v>444</v>
      </c>
      <c r="B466" s="15" t="s">
        <v>200</v>
      </c>
      <c r="C466" s="15" t="s">
        <v>249</v>
      </c>
      <c r="D466" s="15" t="s">
        <v>341</v>
      </c>
      <c r="E466" s="62">
        <v>1978</v>
      </c>
      <c r="F466" s="62">
        <v>0</v>
      </c>
      <c r="G466" s="63">
        <v>2</v>
      </c>
      <c r="H466" s="39">
        <v>370.9</v>
      </c>
      <c r="I466" s="39">
        <v>370.9</v>
      </c>
      <c r="J466" s="39">
        <v>370.9</v>
      </c>
      <c r="K466" s="75">
        <v>18</v>
      </c>
      <c r="L466" s="39">
        <v>632649.03</v>
      </c>
      <c r="M466" s="39">
        <v>506119.22</v>
      </c>
      <c r="N466" s="39">
        <v>94897.35</v>
      </c>
      <c r="O466" s="39">
        <v>31632.46</v>
      </c>
      <c r="P466" s="39">
        <f t="shared" si="119"/>
        <v>1705.7132111081155</v>
      </c>
      <c r="Q466" s="39">
        <f t="shared" si="127"/>
        <v>16737</v>
      </c>
      <c r="R466" s="118">
        <f t="shared" si="121"/>
        <v>0</v>
      </c>
      <c r="S466" s="118">
        <f t="shared" si="122"/>
        <v>16737</v>
      </c>
      <c r="T466" s="118">
        <f t="shared" si="123"/>
        <v>0</v>
      </c>
      <c r="U466" s="118">
        <f t="shared" si="124"/>
        <v>0</v>
      </c>
      <c r="V466" s="118">
        <f t="shared" si="125"/>
        <v>0</v>
      </c>
    </row>
    <row r="467" spans="1:22" s="45" customFormat="1" outlineLevel="1" x14ac:dyDescent="0.3">
      <c r="A467" s="62">
        <f t="shared" si="126"/>
        <v>445</v>
      </c>
      <c r="B467" s="15" t="s">
        <v>200</v>
      </c>
      <c r="C467" s="15" t="s">
        <v>344</v>
      </c>
      <c r="D467" s="15" t="s">
        <v>342</v>
      </c>
      <c r="E467" s="62">
        <v>1945</v>
      </c>
      <c r="F467" s="62">
        <v>0</v>
      </c>
      <c r="G467" s="63">
        <v>2</v>
      </c>
      <c r="H467" s="39">
        <v>205.6</v>
      </c>
      <c r="I467" s="39">
        <v>205.6</v>
      </c>
      <c r="J467" s="39">
        <v>205.6</v>
      </c>
      <c r="K467" s="75">
        <v>9</v>
      </c>
      <c r="L467" s="39">
        <v>713958.6</v>
      </c>
      <c r="M467" s="39">
        <v>571166.88</v>
      </c>
      <c r="N467" s="39">
        <v>107093.79</v>
      </c>
      <c r="O467" s="39">
        <v>35697.93</v>
      </c>
      <c r="P467" s="39">
        <f t="shared" si="119"/>
        <v>3472.5612840466924</v>
      </c>
      <c r="Q467" s="39">
        <f t="shared" si="127"/>
        <v>16737</v>
      </c>
      <c r="R467" s="118">
        <f t="shared" si="121"/>
        <v>0</v>
      </c>
      <c r="S467" s="118">
        <f t="shared" si="122"/>
        <v>16737</v>
      </c>
      <c r="T467" s="118">
        <f t="shared" si="123"/>
        <v>0</v>
      </c>
      <c r="U467" s="118">
        <f t="shared" si="124"/>
        <v>0</v>
      </c>
      <c r="V467" s="118">
        <f t="shared" si="125"/>
        <v>0</v>
      </c>
    </row>
    <row r="468" spans="1:22" s="45" customFormat="1" outlineLevel="1" x14ac:dyDescent="0.3">
      <c r="A468" s="62">
        <f t="shared" si="126"/>
        <v>446</v>
      </c>
      <c r="B468" s="15" t="s">
        <v>200</v>
      </c>
      <c r="C468" s="15" t="s">
        <v>344</v>
      </c>
      <c r="D468" s="15" t="s">
        <v>843</v>
      </c>
      <c r="E468" s="62">
        <v>1945</v>
      </c>
      <c r="F468" s="62"/>
      <c r="G468" s="63">
        <v>2</v>
      </c>
      <c r="H468" s="39">
        <v>258.10000000000002</v>
      </c>
      <c r="I468" s="39">
        <v>258.10000000000002</v>
      </c>
      <c r="J468" s="39">
        <v>258.10000000000002</v>
      </c>
      <c r="K468" s="75">
        <v>12</v>
      </c>
      <c r="L468" s="39">
        <v>804457.03</v>
      </c>
      <c r="M468" s="39">
        <v>643565.63</v>
      </c>
      <c r="N468" s="39">
        <v>120668.55</v>
      </c>
      <c r="O468" s="39">
        <v>40222.85</v>
      </c>
      <c r="P468" s="39">
        <f t="shared" si="119"/>
        <v>3116.8424254165052</v>
      </c>
      <c r="Q468" s="39">
        <f t="shared" si="127"/>
        <v>16737</v>
      </c>
      <c r="R468" s="118">
        <f t="shared" si="121"/>
        <v>0</v>
      </c>
      <c r="S468" s="118">
        <f t="shared" si="122"/>
        <v>16737</v>
      </c>
      <c r="T468" s="118">
        <f t="shared" si="123"/>
        <v>0</v>
      </c>
      <c r="U468" s="118">
        <f t="shared" si="124"/>
        <v>0</v>
      </c>
      <c r="V468" s="118">
        <f t="shared" si="125"/>
        <v>0</v>
      </c>
    </row>
    <row r="469" spans="1:22" s="45" customFormat="1" outlineLevel="1" x14ac:dyDescent="0.3">
      <c r="A469" s="62">
        <f t="shared" si="126"/>
        <v>447</v>
      </c>
      <c r="B469" s="15" t="s">
        <v>200</v>
      </c>
      <c r="C469" s="15" t="s">
        <v>345</v>
      </c>
      <c r="D469" s="15" t="s">
        <v>343</v>
      </c>
      <c r="E469" s="62">
        <v>1945</v>
      </c>
      <c r="F469" s="62">
        <v>0</v>
      </c>
      <c r="G469" s="63">
        <v>1</v>
      </c>
      <c r="H469" s="39">
        <v>137.1</v>
      </c>
      <c r="I469" s="39">
        <v>137.1</v>
      </c>
      <c r="J469" s="39">
        <v>101.5</v>
      </c>
      <c r="K469" s="75">
        <v>9</v>
      </c>
      <c r="L469" s="39">
        <v>667312.28</v>
      </c>
      <c r="M469" s="39">
        <v>533849.81999999995</v>
      </c>
      <c r="N469" s="39">
        <v>100096.84</v>
      </c>
      <c r="O469" s="39">
        <v>33365.620000000003</v>
      </c>
      <c r="P469" s="39">
        <f t="shared" si="119"/>
        <v>4867.3397520058352</v>
      </c>
      <c r="Q469" s="39">
        <f>SUM(R469:V469)</f>
        <v>18174</v>
      </c>
      <c r="R469" s="118">
        <f t="shared" si="121"/>
        <v>18174</v>
      </c>
      <c r="S469" s="118">
        <f t="shared" si="122"/>
        <v>0</v>
      </c>
      <c r="T469" s="118">
        <f t="shared" si="123"/>
        <v>0</v>
      </c>
      <c r="U469" s="118">
        <f t="shared" si="124"/>
        <v>0</v>
      </c>
      <c r="V469" s="118">
        <f t="shared" si="125"/>
        <v>0</v>
      </c>
    </row>
    <row r="470" spans="1:22" s="45" customFormat="1" x14ac:dyDescent="0.3">
      <c r="A470" s="62">
        <f t="shared" si="126"/>
        <v>448</v>
      </c>
      <c r="B470" s="153" t="s">
        <v>532</v>
      </c>
      <c r="C470" s="153"/>
      <c r="D470" s="153"/>
      <c r="E470" s="153"/>
      <c r="F470" s="153"/>
      <c r="G470" s="153"/>
      <c r="H470" s="74">
        <f>SUM(H442:H469)</f>
        <v>13367.700000000003</v>
      </c>
      <c r="I470" s="74">
        <f t="shared" ref="I470:O470" si="128">SUM(I442:I469)</f>
        <v>11743.100000000002</v>
      </c>
      <c r="J470" s="74">
        <f t="shared" si="128"/>
        <v>9733.7000000000025</v>
      </c>
      <c r="K470" s="76">
        <f t="shared" si="128"/>
        <v>636</v>
      </c>
      <c r="L470" s="74">
        <f t="shared" si="128"/>
        <v>34796203.520000003</v>
      </c>
      <c r="M470" s="74">
        <f>SUM(M442:M469)</f>
        <v>28785640.449999996</v>
      </c>
      <c r="N470" s="74">
        <f t="shared" si="128"/>
        <v>3690640.9599999995</v>
      </c>
      <c r="O470" s="74">
        <f t="shared" si="128"/>
        <v>2319922.1100000003</v>
      </c>
      <c r="P470" s="74"/>
      <c r="Q470" s="74"/>
      <c r="V470" s="45" t="s">
        <v>165</v>
      </c>
    </row>
    <row r="471" spans="1:22" s="45" customFormat="1" x14ac:dyDescent="0.3">
      <c r="A471" s="154" t="s">
        <v>157</v>
      </c>
      <c r="B471" s="154"/>
      <c r="C471" s="154"/>
      <c r="D471" s="155"/>
      <c r="E471" s="156"/>
      <c r="F471" s="156"/>
      <c r="G471" s="157"/>
      <c r="H471" s="158"/>
      <c r="I471" s="158"/>
      <c r="J471" s="158"/>
      <c r="K471" s="157"/>
      <c r="L471" s="158"/>
      <c r="M471" s="158"/>
      <c r="N471" s="158"/>
      <c r="O471" s="158"/>
      <c r="P471" s="158"/>
      <c r="Q471" s="158"/>
      <c r="V471" s="45" t="s">
        <v>165</v>
      </c>
    </row>
    <row r="472" spans="1:22" s="45" customFormat="1" outlineLevel="1" x14ac:dyDescent="0.3">
      <c r="A472" s="62">
        <f>A470+1</f>
        <v>449</v>
      </c>
      <c r="B472" s="72" t="s">
        <v>175</v>
      </c>
      <c r="C472" s="15" t="s">
        <v>127</v>
      </c>
      <c r="D472" s="15" t="s">
        <v>346</v>
      </c>
      <c r="E472" s="62">
        <v>1964</v>
      </c>
      <c r="F472" s="62">
        <v>0</v>
      </c>
      <c r="G472" s="63">
        <v>2</v>
      </c>
      <c r="H472" s="39">
        <v>503.2</v>
      </c>
      <c r="I472" s="39">
        <v>374.6</v>
      </c>
      <c r="J472" s="39">
        <v>333.1</v>
      </c>
      <c r="K472" s="75">
        <v>21</v>
      </c>
      <c r="L472" s="39">
        <v>1711534</v>
      </c>
      <c r="M472" s="39">
        <v>1437688.6</v>
      </c>
      <c r="N472" s="39">
        <v>154038</v>
      </c>
      <c r="O472" s="39">
        <v>119807.4</v>
      </c>
      <c r="P472" s="39">
        <f t="shared" ref="P472:P486" si="129">L472/I472</f>
        <v>4568.964228510411</v>
      </c>
      <c r="Q472" s="39">
        <f t="shared" ref="Q472:Q483" si="130">SUM(R472:V472)</f>
        <v>16737</v>
      </c>
      <c r="R472" s="118">
        <f t="shared" ref="R472:R486" si="131">IF(G472=1,18174,0)</f>
        <v>0</v>
      </c>
      <c r="S472" s="118">
        <f t="shared" ref="S472:S486" si="132">IF(G472=2,16737,0)</f>
        <v>16737</v>
      </c>
      <c r="T472" s="118">
        <f t="shared" ref="T472:T486" si="133">IF(OR(3=G472,G472=4,G472=5),9807,0)</f>
        <v>0</v>
      </c>
      <c r="U472" s="118">
        <f t="shared" ref="U472:U486" si="134">IF(OR(G472=6,G472=7,G472=8,G472=9),10112,0)</f>
        <v>0</v>
      </c>
      <c r="V472" s="118">
        <f t="shared" ref="V472:V486" si="135">IF(G472&gt;=10,9919,0)</f>
        <v>0</v>
      </c>
    </row>
    <row r="473" spans="1:22" s="45" customFormat="1" outlineLevel="1" x14ac:dyDescent="0.3">
      <c r="A473" s="62">
        <f>A472+1</f>
        <v>450</v>
      </c>
      <c r="B473" s="72" t="s">
        <v>175</v>
      </c>
      <c r="C473" s="15" t="s">
        <v>127</v>
      </c>
      <c r="D473" s="15" t="s">
        <v>347</v>
      </c>
      <c r="E473" s="62">
        <v>1945</v>
      </c>
      <c r="F473" s="62">
        <v>0</v>
      </c>
      <c r="G473" s="63">
        <v>3</v>
      </c>
      <c r="H473" s="39">
        <v>716.2</v>
      </c>
      <c r="I473" s="39">
        <v>527.9</v>
      </c>
      <c r="J473" s="39">
        <v>527.9</v>
      </c>
      <c r="K473" s="75">
        <v>33</v>
      </c>
      <c r="L473" s="39">
        <v>886061</v>
      </c>
      <c r="M473" s="39">
        <v>744291.2</v>
      </c>
      <c r="N473" s="39">
        <v>53163.7</v>
      </c>
      <c r="O473" s="39">
        <v>88606.1</v>
      </c>
      <c r="P473" s="39">
        <f t="shared" si="129"/>
        <v>1678.4637241901876</v>
      </c>
      <c r="Q473" s="39">
        <f t="shared" si="130"/>
        <v>9807</v>
      </c>
      <c r="R473" s="118">
        <f t="shared" si="131"/>
        <v>0</v>
      </c>
      <c r="S473" s="118">
        <f t="shared" si="132"/>
        <v>0</v>
      </c>
      <c r="T473" s="118">
        <f t="shared" si="133"/>
        <v>9807</v>
      </c>
      <c r="U473" s="118">
        <f t="shared" si="134"/>
        <v>0</v>
      </c>
      <c r="V473" s="118">
        <f t="shared" si="135"/>
        <v>0</v>
      </c>
    </row>
    <row r="474" spans="1:22" s="45" customFormat="1" outlineLevel="1" x14ac:dyDescent="0.3">
      <c r="A474" s="62">
        <f t="shared" ref="A474:A487" si="136">A473+1</f>
        <v>451</v>
      </c>
      <c r="B474" s="72" t="s">
        <v>175</v>
      </c>
      <c r="C474" s="15" t="s">
        <v>127</v>
      </c>
      <c r="D474" s="15" t="s">
        <v>348</v>
      </c>
      <c r="E474" s="62">
        <v>1945</v>
      </c>
      <c r="F474" s="62">
        <v>0</v>
      </c>
      <c r="G474" s="63">
        <v>2</v>
      </c>
      <c r="H474" s="39">
        <v>1266.2</v>
      </c>
      <c r="I474" s="39">
        <v>850.7</v>
      </c>
      <c r="J474" s="39">
        <v>741.7</v>
      </c>
      <c r="K474" s="75">
        <v>46</v>
      </c>
      <c r="L474" s="39">
        <v>3291024</v>
      </c>
      <c r="M474" s="39">
        <v>2764460.2</v>
      </c>
      <c r="N474" s="39">
        <v>197461.4</v>
      </c>
      <c r="O474" s="39">
        <v>329102.40000000002</v>
      </c>
      <c r="P474" s="39">
        <f t="shared" si="129"/>
        <v>3868.6070295051131</v>
      </c>
      <c r="Q474" s="39">
        <f t="shared" si="130"/>
        <v>16737</v>
      </c>
      <c r="R474" s="118">
        <f t="shared" si="131"/>
        <v>0</v>
      </c>
      <c r="S474" s="118">
        <f t="shared" si="132"/>
        <v>16737</v>
      </c>
      <c r="T474" s="118">
        <f t="shared" si="133"/>
        <v>0</v>
      </c>
      <c r="U474" s="118">
        <f t="shared" si="134"/>
        <v>0</v>
      </c>
      <c r="V474" s="118">
        <f t="shared" si="135"/>
        <v>0</v>
      </c>
    </row>
    <row r="475" spans="1:22" s="45" customFormat="1" outlineLevel="1" x14ac:dyDescent="0.3">
      <c r="A475" s="62">
        <f t="shared" si="136"/>
        <v>452</v>
      </c>
      <c r="B475" s="72" t="s">
        <v>175</v>
      </c>
      <c r="C475" s="15" t="s">
        <v>250</v>
      </c>
      <c r="D475" s="15" t="s">
        <v>349</v>
      </c>
      <c r="E475" s="62">
        <v>1964</v>
      </c>
      <c r="F475" s="62">
        <v>0</v>
      </c>
      <c r="G475" s="63">
        <v>2</v>
      </c>
      <c r="H475" s="39">
        <v>643.6</v>
      </c>
      <c r="I475" s="39">
        <v>376</v>
      </c>
      <c r="J475" s="39">
        <v>226.8</v>
      </c>
      <c r="K475" s="75">
        <v>12</v>
      </c>
      <c r="L475" s="39">
        <v>2228587</v>
      </c>
      <c r="M475" s="39">
        <v>1872013.1</v>
      </c>
      <c r="N475" s="39">
        <v>200572.79999999999</v>
      </c>
      <c r="O475" s="39">
        <v>156001.1</v>
      </c>
      <c r="P475" s="39">
        <f t="shared" si="129"/>
        <v>5927.0930851063831</v>
      </c>
      <c r="Q475" s="39">
        <f t="shared" si="130"/>
        <v>16737</v>
      </c>
      <c r="R475" s="118">
        <f t="shared" si="131"/>
        <v>0</v>
      </c>
      <c r="S475" s="118">
        <f t="shared" si="132"/>
        <v>16737</v>
      </c>
      <c r="T475" s="118">
        <f t="shared" si="133"/>
        <v>0</v>
      </c>
      <c r="U475" s="118">
        <f t="shared" si="134"/>
        <v>0</v>
      </c>
      <c r="V475" s="118">
        <f t="shared" si="135"/>
        <v>0</v>
      </c>
    </row>
    <row r="476" spans="1:22" s="45" customFormat="1" outlineLevel="1" x14ac:dyDescent="0.3">
      <c r="A476" s="62">
        <f t="shared" si="136"/>
        <v>453</v>
      </c>
      <c r="B476" s="72" t="s">
        <v>175</v>
      </c>
      <c r="C476" s="15" t="s">
        <v>127</v>
      </c>
      <c r="D476" s="15" t="s">
        <v>350</v>
      </c>
      <c r="E476" s="62">
        <v>1979</v>
      </c>
      <c r="F476" s="62">
        <v>0</v>
      </c>
      <c r="G476" s="63">
        <v>2</v>
      </c>
      <c r="H476" s="39">
        <v>1519.5</v>
      </c>
      <c r="I476" s="39">
        <v>915.3</v>
      </c>
      <c r="J476" s="39">
        <v>594.29999999999995</v>
      </c>
      <c r="K476" s="75">
        <v>45</v>
      </c>
      <c r="L476" s="39">
        <v>1203083</v>
      </c>
      <c r="M476" s="39">
        <v>1010589.7</v>
      </c>
      <c r="N476" s="39">
        <v>108277.5</v>
      </c>
      <c r="O476" s="39">
        <v>84215.8</v>
      </c>
      <c r="P476" s="39">
        <f t="shared" si="129"/>
        <v>1314.413853381405</v>
      </c>
      <c r="Q476" s="39">
        <f t="shared" si="130"/>
        <v>16737</v>
      </c>
      <c r="R476" s="118">
        <f t="shared" si="131"/>
        <v>0</v>
      </c>
      <c r="S476" s="118">
        <f t="shared" si="132"/>
        <v>16737</v>
      </c>
      <c r="T476" s="118">
        <f t="shared" si="133"/>
        <v>0</v>
      </c>
      <c r="U476" s="118">
        <f t="shared" si="134"/>
        <v>0</v>
      </c>
      <c r="V476" s="118">
        <f t="shared" si="135"/>
        <v>0</v>
      </c>
    </row>
    <row r="477" spans="1:22" s="45" customFormat="1" outlineLevel="1" x14ac:dyDescent="0.3">
      <c r="A477" s="62">
        <f t="shared" si="136"/>
        <v>454</v>
      </c>
      <c r="B477" s="72" t="s">
        <v>175</v>
      </c>
      <c r="C477" s="15" t="s">
        <v>250</v>
      </c>
      <c r="D477" s="15" t="s">
        <v>351</v>
      </c>
      <c r="E477" s="62">
        <v>1964</v>
      </c>
      <c r="F477" s="62">
        <v>0</v>
      </c>
      <c r="G477" s="63">
        <v>2</v>
      </c>
      <c r="H477" s="39">
        <v>446.7</v>
      </c>
      <c r="I477" s="39">
        <v>377.3</v>
      </c>
      <c r="J477" s="39">
        <v>377.3</v>
      </c>
      <c r="K477" s="75">
        <v>14</v>
      </c>
      <c r="L477" s="39">
        <v>2233498</v>
      </c>
      <c r="M477" s="39">
        <v>1876138.3</v>
      </c>
      <c r="N477" s="39">
        <v>245684.8</v>
      </c>
      <c r="O477" s="39">
        <v>111674.9</v>
      </c>
      <c r="P477" s="39">
        <f t="shared" si="129"/>
        <v>5919.6872515239857</v>
      </c>
      <c r="Q477" s="39">
        <f t="shared" si="130"/>
        <v>16737</v>
      </c>
      <c r="R477" s="118">
        <f t="shared" si="131"/>
        <v>0</v>
      </c>
      <c r="S477" s="118">
        <f t="shared" si="132"/>
        <v>16737</v>
      </c>
      <c r="T477" s="118">
        <f t="shared" si="133"/>
        <v>0</v>
      </c>
      <c r="U477" s="118">
        <f t="shared" si="134"/>
        <v>0</v>
      </c>
      <c r="V477" s="118">
        <f t="shared" si="135"/>
        <v>0</v>
      </c>
    </row>
    <row r="478" spans="1:22" s="45" customFormat="1" outlineLevel="1" x14ac:dyDescent="0.3">
      <c r="A478" s="62">
        <f t="shared" si="136"/>
        <v>455</v>
      </c>
      <c r="B478" s="72" t="s">
        <v>175</v>
      </c>
      <c r="C478" s="15" t="s">
        <v>127</v>
      </c>
      <c r="D478" s="15" t="s">
        <v>352</v>
      </c>
      <c r="E478" s="62">
        <v>1945</v>
      </c>
      <c r="F478" s="62">
        <v>0</v>
      </c>
      <c r="G478" s="63">
        <v>2</v>
      </c>
      <c r="H478" s="39">
        <v>251.2</v>
      </c>
      <c r="I478" s="39">
        <v>236.4</v>
      </c>
      <c r="J478" s="39">
        <v>181.7</v>
      </c>
      <c r="K478" s="75">
        <v>15</v>
      </c>
      <c r="L478" s="39">
        <v>1306857</v>
      </c>
      <c r="M478" s="39">
        <v>1097759.8999999999</v>
      </c>
      <c r="N478" s="39">
        <v>143754.29999999999</v>
      </c>
      <c r="O478" s="39">
        <v>65342.8</v>
      </c>
      <c r="P478" s="39">
        <f t="shared" si="129"/>
        <v>5528.1598984771572</v>
      </c>
      <c r="Q478" s="39">
        <f t="shared" si="130"/>
        <v>16737</v>
      </c>
      <c r="R478" s="118">
        <f t="shared" si="131"/>
        <v>0</v>
      </c>
      <c r="S478" s="118">
        <f t="shared" si="132"/>
        <v>16737</v>
      </c>
      <c r="T478" s="118">
        <f t="shared" si="133"/>
        <v>0</v>
      </c>
      <c r="U478" s="118">
        <f t="shared" si="134"/>
        <v>0</v>
      </c>
      <c r="V478" s="118">
        <f t="shared" si="135"/>
        <v>0</v>
      </c>
    </row>
    <row r="479" spans="1:22" s="45" customFormat="1" outlineLevel="1" x14ac:dyDescent="0.3">
      <c r="A479" s="62">
        <f t="shared" si="136"/>
        <v>456</v>
      </c>
      <c r="B479" s="72" t="s">
        <v>175</v>
      </c>
      <c r="C479" s="15" t="s">
        <v>127</v>
      </c>
      <c r="D479" s="15" t="s">
        <v>353</v>
      </c>
      <c r="E479" s="62">
        <v>1945</v>
      </c>
      <c r="F479" s="62">
        <v>0</v>
      </c>
      <c r="G479" s="63">
        <v>3</v>
      </c>
      <c r="H479" s="39">
        <v>371.1</v>
      </c>
      <c r="I479" s="39">
        <v>293.39999999999998</v>
      </c>
      <c r="J479" s="39">
        <v>293.39999999999998</v>
      </c>
      <c r="K479" s="75">
        <v>15</v>
      </c>
      <c r="L479" s="39">
        <v>2021930</v>
      </c>
      <c r="M479" s="39">
        <v>1698421.2</v>
      </c>
      <c r="N479" s="39">
        <v>121315.8</v>
      </c>
      <c r="O479" s="39">
        <v>202193</v>
      </c>
      <c r="P479" s="39">
        <f t="shared" si="129"/>
        <v>6891.3769597818682</v>
      </c>
      <c r="Q479" s="39">
        <f t="shared" si="130"/>
        <v>9807</v>
      </c>
      <c r="R479" s="118">
        <f t="shared" si="131"/>
        <v>0</v>
      </c>
      <c r="S479" s="118">
        <f t="shared" si="132"/>
        <v>0</v>
      </c>
      <c r="T479" s="118">
        <f t="shared" si="133"/>
        <v>9807</v>
      </c>
      <c r="U479" s="118">
        <f t="shared" si="134"/>
        <v>0</v>
      </c>
      <c r="V479" s="118">
        <f t="shared" si="135"/>
        <v>0</v>
      </c>
    </row>
    <row r="480" spans="1:22" s="45" customFormat="1" outlineLevel="1" x14ac:dyDescent="0.3">
      <c r="A480" s="62">
        <f t="shared" si="136"/>
        <v>457</v>
      </c>
      <c r="B480" s="72" t="s">
        <v>175</v>
      </c>
      <c r="C480" s="15" t="s">
        <v>127</v>
      </c>
      <c r="D480" s="15" t="s">
        <v>354</v>
      </c>
      <c r="E480" s="62">
        <v>1981</v>
      </c>
      <c r="F480" s="62">
        <v>0</v>
      </c>
      <c r="G480" s="63">
        <v>3</v>
      </c>
      <c r="H480" s="39">
        <v>2528.6999999999998</v>
      </c>
      <c r="I480" s="39">
        <v>1543</v>
      </c>
      <c r="J480" s="39">
        <v>1358.2</v>
      </c>
      <c r="K480" s="75">
        <v>101</v>
      </c>
      <c r="L480" s="39">
        <v>2178326</v>
      </c>
      <c r="M480" s="39">
        <v>1829793.8</v>
      </c>
      <c r="N480" s="39">
        <v>239615.9</v>
      </c>
      <c r="O480" s="39">
        <v>108916.3</v>
      </c>
      <c r="P480" s="39">
        <f t="shared" si="129"/>
        <v>1411.747245625405</v>
      </c>
      <c r="Q480" s="39">
        <f t="shared" si="130"/>
        <v>9807</v>
      </c>
      <c r="R480" s="118">
        <f t="shared" si="131"/>
        <v>0</v>
      </c>
      <c r="S480" s="118">
        <f t="shared" si="132"/>
        <v>0</v>
      </c>
      <c r="T480" s="118">
        <f t="shared" si="133"/>
        <v>9807</v>
      </c>
      <c r="U480" s="118">
        <f t="shared" si="134"/>
        <v>0</v>
      </c>
      <c r="V480" s="118">
        <f t="shared" si="135"/>
        <v>0</v>
      </c>
    </row>
    <row r="481" spans="1:22" s="45" customFormat="1" outlineLevel="1" x14ac:dyDescent="0.3">
      <c r="A481" s="62">
        <f t="shared" si="136"/>
        <v>458</v>
      </c>
      <c r="B481" s="72" t="s">
        <v>175</v>
      </c>
      <c r="C481" s="15" t="s">
        <v>127</v>
      </c>
      <c r="D481" s="15" t="s">
        <v>355</v>
      </c>
      <c r="E481" s="62">
        <v>1984</v>
      </c>
      <c r="F481" s="62">
        <v>0</v>
      </c>
      <c r="G481" s="63">
        <v>5</v>
      </c>
      <c r="H481" s="39">
        <v>6447.6</v>
      </c>
      <c r="I481" s="39">
        <v>4924.5</v>
      </c>
      <c r="J481" s="39">
        <v>4010.8</v>
      </c>
      <c r="K481" s="75">
        <v>200</v>
      </c>
      <c r="L481" s="39">
        <v>2451750</v>
      </c>
      <c r="M481" s="39">
        <v>2059470</v>
      </c>
      <c r="N481" s="39">
        <v>147105</v>
      </c>
      <c r="O481" s="39">
        <v>245175</v>
      </c>
      <c r="P481" s="39">
        <f t="shared" si="129"/>
        <v>497.86780383795309</v>
      </c>
      <c r="Q481" s="39">
        <f t="shared" si="130"/>
        <v>9807</v>
      </c>
      <c r="R481" s="118">
        <f t="shared" si="131"/>
        <v>0</v>
      </c>
      <c r="S481" s="118">
        <f t="shared" si="132"/>
        <v>0</v>
      </c>
      <c r="T481" s="118">
        <f t="shared" si="133"/>
        <v>9807</v>
      </c>
      <c r="U481" s="118">
        <f t="shared" si="134"/>
        <v>0</v>
      </c>
      <c r="V481" s="118">
        <f t="shared" si="135"/>
        <v>0</v>
      </c>
    </row>
    <row r="482" spans="1:22" s="45" customFormat="1" outlineLevel="1" x14ac:dyDescent="0.3">
      <c r="A482" s="62">
        <f t="shared" si="136"/>
        <v>459</v>
      </c>
      <c r="B482" s="72" t="s">
        <v>175</v>
      </c>
      <c r="C482" s="15" t="s">
        <v>127</v>
      </c>
      <c r="D482" s="15" t="s">
        <v>356</v>
      </c>
      <c r="E482" s="62">
        <v>1976</v>
      </c>
      <c r="F482" s="62">
        <v>0</v>
      </c>
      <c r="G482" s="63">
        <v>5</v>
      </c>
      <c r="H482" s="39">
        <v>4304.8</v>
      </c>
      <c r="I482" s="39">
        <v>3310.4</v>
      </c>
      <c r="J482" s="39">
        <v>3133.5</v>
      </c>
      <c r="K482" s="75">
        <v>179</v>
      </c>
      <c r="L482" s="39">
        <v>4905032</v>
      </c>
      <c r="M482" s="39">
        <v>4120226.9</v>
      </c>
      <c r="N482" s="39">
        <v>539553.5</v>
      </c>
      <c r="O482" s="39">
        <v>245251.6</v>
      </c>
      <c r="P482" s="39">
        <f t="shared" si="129"/>
        <v>1481.7037216046399</v>
      </c>
      <c r="Q482" s="39">
        <f t="shared" si="130"/>
        <v>9807</v>
      </c>
      <c r="R482" s="118">
        <f t="shared" si="131"/>
        <v>0</v>
      </c>
      <c r="S482" s="118">
        <f t="shared" si="132"/>
        <v>0</v>
      </c>
      <c r="T482" s="118">
        <f t="shared" si="133"/>
        <v>9807</v>
      </c>
      <c r="U482" s="118">
        <f t="shared" si="134"/>
        <v>0</v>
      </c>
      <c r="V482" s="118">
        <f t="shared" si="135"/>
        <v>0</v>
      </c>
    </row>
    <row r="483" spans="1:22" s="45" customFormat="1" outlineLevel="1" x14ac:dyDescent="0.3">
      <c r="A483" s="62">
        <f t="shared" si="136"/>
        <v>460</v>
      </c>
      <c r="B483" s="72" t="s">
        <v>175</v>
      </c>
      <c r="C483" s="15" t="s">
        <v>127</v>
      </c>
      <c r="D483" s="15" t="s">
        <v>357</v>
      </c>
      <c r="E483" s="62">
        <v>1967</v>
      </c>
      <c r="F483" s="62">
        <v>0</v>
      </c>
      <c r="G483" s="63">
        <v>4</v>
      </c>
      <c r="H483" s="39">
        <v>1711.4</v>
      </c>
      <c r="I483" s="39">
        <v>1265.2</v>
      </c>
      <c r="J483" s="39">
        <v>1128.5</v>
      </c>
      <c r="K483" s="75">
        <v>53</v>
      </c>
      <c r="L483" s="39">
        <v>3013951</v>
      </c>
      <c r="M483" s="39">
        <v>2531718.7999999998</v>
      </c>
      <c r="N483" s="39">
        <v>331534.59999999998</v>
      </c>
      <c r="O483" s="39">
        <v>150697.60000000001</v>
      </c>
      <c r="P483" s="39">
        <f t="shared" si="129"/>
        <v>2382.1933291179257</v>
      </c>
      <c r="Q483" s="39">
        <f t="shared" si="130"/>
        <v>9807</v>
      </c>
      <c r="R483" s="118">
        <f t="shared" si="131"/>
        <v>0</v>
      </c>
      <c r="S483" s="118">
        <f t="shared" si="132"/>
        <v>0</v>
      </c>
      <c r="T483" s="118">
        <f t="shared" si="133"/>
        <v>9807</v>
      </c>
      <c r="U483" s="118">
        <f t="shared" si="134"/>
        <v>0</v>
      </c>
      <c r="V483" s="118">
        <f t="shared" si="135"/>
        <v>0</v>
      </c>
    </row>
    <row r="484" spans="1:22" s="45" customFormat="1" outlineLevel="1" x14ac:dyDescent="0.3">
      <c r="A484" s="62">
        <f t="shared" si="136"/>
        <v>461</v>
      </c>
      <c r="B484" s="72" t="s">
        <v>175</v>
      </c>
      <c r="C484" s="15" t="s">
        <v>127</v>
      </c>
      <c r="D484" s="15" t="s">
        <v>358</v>
      </c>
      <c r="E484" s="62">
        <v>1978</v>
      </c>
      <c r="F484" s="62">
        <v>0</v>
      </c>
      <c r="G484" s="63">
        <v>5</v>
      </c>
      <c r="H484" s="39">
        <v>3588</v>
      </c>
      <c r="I484" s="39">
        <v>3313.7</v>
      </c>
      <c r="J484" s="39">
        <v>3115</v>
      </c>
      <c r="K484" s="75">
        <v>149</v>
      </c>
      <c r="L484" s="39">
        <v>4955767</v>
      </c>
      <c r="M484" s="39">
        <v>4162844.3</v>
      </c>
      <c r="N484" s="39">
        <v>545134.30000000005</v>
      </c>
      <c r="O484" s="39">
        <v>247788.4</v>
      </c>
      <c r="P484" s="39">
        <f t="shared" si="129"/>
        <v>1495.5388236714248</v>
      </c>
      <c r="Q484" s="39">
        <f>SUM(R484:V484)</f>
        <v>9807</v>
      </c>
      <c r="R484" s="118">
        <f t="shared" si="131"/>
        <v>0</v>
      </c>
      <c r="S484" s="118">
        <f t="shared" si="132"/>
        <v>0</v>
      </c>
      <c r="T484" s="118">
        <f t="shared" si="133"/>
        <v>9807</v>
      </c>
      <c r="U484" s="118">
        <f t="shared" si="134"/>
        <v>0</v>
      </c>
      <c r="V484" s="118">
        <f t="shared" si="135"/>
        <v>0</v>
      </c>
    </row>
    <row r="485" spans="1:22" s="45" customFormat="1" outlineLevel="1" x14ac:dyDescent="0.3">
      <c r="A485" s="62">
        <f t="shared" si="136"/>
        <v>462</v>
      </c>
      <c r="B485" s="72" t="s">
        <v>175</v>
      </c>
      <c r="C485" s="15" t="s">
        <v>813</v>
      </c>
      <c r="D485" s="15" t="s">
        <v>814</v>
      </c>
      <c r="E485" s="62">
        <v>1947</v>
      </c>
      <c r="F485" s="62">
        <v>0</v>
      </c>
      <c r="G485" s="63">
        <v>3</v>
      </c>
      <c r="H485" s="39">
        <v>761.4</v>
      </c>
      <c r="I485" s="39">
        <v>543.4</v>
      </c>
      <c r="J485" s="39">
        <v>543.4</v>
      </c>
      <c r="K485" s="75">
        <v>142</v>
      </c>
      <c r="L485" s="39">
        <v>1152886</v>
      </c>
      <c r="M485" s="39">
        <v>622558.5</v>
      </c>
      <c r="N485" s="39">
        <v>449625.5</v>
      </c>
      <c r="O485" s="39">
        <v>80702</v>
      </c>
      <c r="P485" s="39">
        <f t="shared" si="129"/>
        <v>2121.6157526683842</v>
      </c>
      <c r="Q485" s="39">
        <f>SUM(R485:V485)</f>
        <v>9807</v>
      </c>
      <c r="R485" s="118">
        <f t="shared" si="131"/>
        <v>0</v>
      </c>
      <c r="S485" s="118">
        <f t="shared" si="132"/>
        <v>0</v>
      </c>
      <c r="T485" s="118">
        <f t="shared" si="133"/>
        <v>9807</v>
      </c>
      <c r="U485" s="118">
        <f t="shared" si="134"/>
        <v>0</v>
      </c>
      <c r="V485" s="118">
        <f t="shared" si="135"/>
        <v>0</v>
      </c>
    </row>
    <row r="486" spans="1:22" s="45" customFormat="1" outlineLevel="1" x14ac:dyDescent="0.3">
      <c r="A486" s="62">
        <f t="shared" si="136"/>
        <v>463</v>
      </c>
      <c r="B486" s="72" t="s">
        <v>175</v>
      </c>
      <c r="C486" s="15" t="s">
        <v>813</v>
      </c>
      <c r="D486" s="15" t="s">
        <v>581</v>
      </c>
      <c r="E486" s="62">
        <v>1945</v>
      </c>
      <c r="F486" s="62">
        <v>0</v>
      </c>
      <c r="G486" s="63">
        <v>3</v>
      </c>
      <c r="H486" s="39">
        <v>355.8</v>
      </c>
      <c r="I486" s="39">
        <v>294.39999999999998</v>
      </c>
      <c r="J486" s="39">
        <v>294.39999999999998</v>
      </c>
      <c r="K486" s="75">
        <v>10</v>
      </c>
      <c r="L486" s="39">
        <v>672485</v>
      </c>
      <c r="M486" s="39">
        <v>363141.9</v>
      </c>
      <c r="N486" s="39">
        <v>262269.90000000002</v>
      </c>
      <c r="O486" s="39">
        <v>47073.2</v>
      </c>
      <c r="P486" s="39">
        <f t="shared" si="129"/>
        <v>2284.256114130435</v>
      </c>
      <c r="Q486" s="39">
        <f>SUM(R486:V486)</f>
        <v>9807</v>
      </c>
      <c r="R486" s="118">
        <f t="shared" si="131"/>
        <v>0</v>
      </c>
      <c r="S486" s="118">
        <f t="shared" si="132"/>
        <v>0</v>
      </c>
      <c r="T486" s="118">
        <f t="shared" si="133"/>
        <v>9807</v>
      </c>
      <c r="U486" s="118">
        <f t="shared" si="134"/>
        <v>0</v>
      </c>
      <c r="V486" s="118">
        <f t="shared" si="135"/>
        <v>0</v>
      </c>
    </row>
    <row r="487" spans="1:22" s="45" customFormat="1" x14ac:dyDescent="0.3">
      <c r="A487" s="62">
        <f t="shared" si="136"/>
        <v>464</v>
      </c>
      <c r="B487" s="153" t="s">
        <v>532</v>
      </c>
      <c r="C487" s="153"/>
      <c r="D487" s="153"/>
      <c r="E487" s="153"/>
      <c r="F487" s="153"/>
      <c r="G487" s="153"/>
      <c r="H487" s="74">
        <f t="shared" ref="H487:O487" si="137">SUM(H472:H486)</f>
        <v>25415.400000000005</v>
      </c>
      <c r="I487" s="74">
        <f t="shared" si="137"/>
        <v>19146.200000000004</v>
      </c>
      <c r="J487" s="74">
        <f t="shared" si="137"/>
        <v>16860.000000000004</v>
      </c>
      <c r="K487" s="76">
        <f t="shared" si="137"/>
        <v>1035</v>
      </c>
      <c r="L487" s="74">
        <f t="shared" si="137"/>
        <v>34212771</v>
      </c>
      <c r="M487" s="74">
        <f>SUM(M472:M486)</f>
        <v>28191116.399999999</v>
      </c>
      <c r="N487" s="74">
        <f t="shared" si="137"/>
        <v>3739107.0000000005</v>
      </c>
      <c r="O487" s="74">
        <f t="shared" si="137"/>
        <v>2282547.6000000006</v>
      </c>
      <c r="P487" s="74"/>
      <c r="Q487" s="74"/>
      <c r="V487" s="45" t="s">
        <v>165</v>
      </c>
    </row>
    <row r="488" spans="1:22" s="45" customFormat="1" x14ac:dyDescent="0.3">
      <c r="A488" s="154" t="s">
        <v>154</v>
      </c>
      <c r="B488" s="154"/>
      <c r="C488" s="154"/>
      <c r="D488" s="155"/>
      <c r="E488" s="156"/>
      <c r="F488" s="156"/>
      <c r="G488" s="157"/>
      <c r="H488" s="158"/>
      <c r="I488" s="158"/>
      <c r="J488" s="158"/>
      <c r="K488" s="157"/>
      <c r="L488" s="158"/>
      <c r="M488" s="158"/>
      <c r="N488" s="158"/>
      <c r="O488" s="158"/>
      <c r="P488" s="158"/>
      <c r="Q488" s="158"/>
      <c r="V488" s="45" t="s">
        <v>165</v>
      </c>
    </row>
    <row r="489" spans="1:22" s="45" customFormat="1" outlineLevel="1" x14ac:dyDescent="0.3">
      <c r="A489" s="62">
        <f>A487+1</f>
        <v>465</v>
      </c>
      <c r="B489" s="15" t="s">
        <v>154</v>
      </c>
      <c r="C489" s="15" t="s">
        <v>58</v>
      </c>
      <c r="D489" s="15" t="s">
        <v>359</v>
      </c>
      <c r="E489" s="62">
        <v>1964</v>
      </c>
      <c r="F489" s="62">
        <v>0</v>
      </c>
      <c r="G489" s="63">
        <v>4</v>
      </c>
      <c r="H489" s="39">
        <v>2224.9</v>
      </c>
      <c r="I489" s="39">
        <v>2049.1</v>
      </c>
      <c r="J489" s="39">
        <v>1886.8</v>
      </c>
      <c r="K489" s="75">
        <v>90</v>
      </c>
      <c r="L489" s="39">
        <v>1862425.86</v>
      </c>
      <c r="M489" s="39">
        <v>1340946.6100000001</v>
      </c>
      <c r="N489" s="39">
        <v>223491.11</v>
      </c>
      <c r="O489" s="39">
        <v>297988.14</v>
      </c>
      <c r="P489" s="39">
        <f t="shared" ref="P489:P516" si="138">L489/I489</f>
        <v>908.89944853838279</v>
      </c>
      <c r="Q489" s="39">
        <f t="shared" ref="Q489:Q515" si="139">SUM(R489:V489)</f>
        <v>9807</v>
      </c>
      <c r="R489" s="118">
        <f t="shared" ref="R489:R516" si="140">IF(G489=1,18174,0)</f>
        <v>0</v>
      </c>
      <c r="S489" s="118">
        <f t="shared" ref="S489:S516" si="141">IF(G489=2,16737,0)</f>
        <v>0</v>
      </c>
      <c r="T489" s="118">
        <f t="shared" ref="T489:T516" si="142">IF(OR(3=G489,G489=4,G489=5),9807,0)</f>
        <v>9807</v>
      </c>
      <c r="U489" s="118">
        <f t="shared" ref="U489:U516" si="143">IF(OR(G489=6,G489=7,G489=8,G489=9),10112,0)</f>
        <v>0</v>
      </c>
      <c r="V489" s="118">
        <f t="shared" ref="V489:V516" si="144">IF(G489&gt;=10,9919,0)</f>
        <v>0</v>
      </c>
    </row>
    <row r="490" spans="1:22" s="45" customFormat="1" outlineLevel="1" x14ac:dyDescent="0.3">
      <c r="A490" s="62">
        <f t="shared" ref="A490:A517" si="145">A489+1</f>
        <v>466</v>
      </c>
      <c r="B490" s="15" t="s">
        <v>154</v>
      </c>
      <c r="C490" s="15" t="s">
        <v>58</v>
      </c>
      <c r="D490" s="15" t="s">
        <v>360</v>
      </c>
      <c r="E490" s="62">
        <v>1960</v>
      </c>
      <c r="F490" s="62">
        <v>2009</v>
      </c>
      <c r="G490" s="63">
        <v>2</v>
      </c>
      <c r="H490" s="39">
        <v>298.39999999999998</v>
      </c>
      <c r="I490" s="39">
        <v>277.89999999999998</v>
      </c>
      <c r="J490" s="39">
        <v>277.89999999999998</v>
      </c>
      <c r="K490" s="75">
        <v>20</v>
      </c>
      <c r="L490" s="39">
        <v>80000</v>
      </c>
      <c r="M490" s="39">
        <v>57600</v>
      </c>
      <c r="N490" s="39">
        <v>6400</v>
      </c>
      <c r="O490" s="39">
        <v>16000</v>
      </c>
      <c r="P490" s="39">
        <f t="shared" si="138"/>
        <v>287.87333573227784</v>
      </c>
      <c r="Q490" s="39">
        <f t="shared" si="139"/>
        <v>16737</v>
      </c>
      <c r="R490" s="118">
        <f t="shared" si="140"/>
        <v>0</v>
      </c>
      <c r="S490" s="118">
        <f t="shared" si="141"/>
        <v>16737</v>
      </c>
      <c r="T490" s="118">
        <f t="shared" si="142"/>
        <v>0</v>
      </c>
      <c r="U490" s="118">
        <f t="shared" si="143"/>
        <v>0</v>
      </c>
      <c r="V490" s="118">
        <f t="shared" si="144"/>
        <v>0</v>
      </c>
    </row>
    <row r="491" spans="1:22" s="45" customFormat="1" outlineLevel="1" x14ac:dyDescent="0.3">
      <c r="A491" s="62">
        <f t="shared" si="145"/>
        <v>467</v>
      </c>
      <c r="B491" s="15" t="s">
        <v>154</v>
      </c>
      <c r="C491" s="15" t="s">
        <v>58</v>
      </c>
      <c r="D491" s="15" t="s">
        <v>361</v>
      </c>
      <c r="E491" s="62">
        <v>1957</v>
      </c>
      <c r="F491" s="62">
        <v>0</v>
      </c>
      <c r="G491" s="63">
        <v>2</v>
      </c>
      <c r="H491" s="39">
        <v>607.29999999999995</v>
      </c>
      <c r="I491" s="39">
        <v>554.70000000000005</v>
      </c>
      <c r="J491" s="39">
        <v>554.70000000000005</v>
      </c>
      <c r="K491" s="75">
        <v>27</v>
      </c>
      <c r="L491" s="39">
        <v>173673.54</v>
      </c>
      <c r="M491" s="39">
        <v>125044.95</v>
      </c>
      <c r="N491" s="39">
        <v>17367.349999999999</v>
      </c>
      <c r="O491" s="39">
        <v>31261.24</v>
      </c>
      <c r="P491" s="39">
        <f t="shared" si="138"/>
        <v>313.09453758788533</v>
      </c>
      <c r="Q491" s="39">
        <f t="shared" si="139"/>
        <v>16737</v>
      </c>
      <c r="R491" s="118">
        <f t="shared" si="140"/>
        <v>0</v>
      </c>
      <c r="S491" s="118">
        <f t="shared" si="141"/>
        <v>16737</v>
      </c>
      <c r="T491" s="118">
        <f t="shared" si="142"/>
        <v>0</v>
      </c>
      <c r="U491" s="118">
        <f t="shared" si="143"/>
        <v>0</v>
      </c>
      <c r="V491" s="118">
        <f t="shared" si="144"/>
        <v>0</v>
      </c>
    </row>
    <row r="492" spans="1:22" s="45" customFormat="1" outlineLevel="1" x14ac:dyDescent="0.3">
      <c r="A492" s="62">
        <f t="shared" si="145"/>
        <v>468</v>
      </c>
      <c r="B492" s="15" t="s">
        <v>154</v>
      </c>
      <c r="C492" s="15" t="s">
        <v>58</v>
      </c>
      <c r="D492" s="15" t="s">
        <v>362</v>
      </c>
      <c r="E492" s="62">
        <v>1958</v>
      </c>
      <c r="F492" s="62">
        <v>2013</v>
      </c>
      <c r="G492" s="63">
        <v>2</v>
      </c>
      <c r="H492" s="39">
        <v>635.70000000000005</v>
      </c>
      <c r="I492" s="39">
        <v>581.79999999999995</v>
      </c>
      <c r="J492" s="39">
        <v>519</v>
      </c>
      <c r="K492" s="75">
        <v>26</v>
      </c>
      <c r="L492" s="39">
        <v>138779.04999999999</v>
      </c>
      <c r="M492" s="39">
        <v>99920.92</v>
      </c>
      <c r="N492" s="39">
        <v>18041.28</v>
      </c>
      <c r="O492" s="39">
        <v>20816.849999999999</v>
      </c>
      <c r="P492" s="39">
        <f t="shared" si="138"/>
        <v>238.53394637332417</v>
      </c>
      <c r="Q492" s="39">
        <f t="shared" si="139"/>
        <v>16737</v>
      </c>
      <c r="R492" s="118">
        <f t="shared" si="140"/>
        <v>0</v>
      </c>
      <c r="S492" s="118">
        <f t="shared" si="141"/>
        <v>16737</v>
      </c>
      <c r="T492" s="118">
        <f t="shared" si="142"/>
        <v>0</v>
      </c>
      <c r="U492" s="118">
        <f t="shared" si="143"/>
        <v>0</v>
      </c>
      <c r="V492" s="118">
        <f t="shared" si="144"/>
        <v>0</v>
      </c>
    </row>
    <row r="493" spans="1:22" s="45" customFormat="1" outlineLevel="1" x14ac:dyDescent="0.3">
      <c r="A493" s="62">
        <f t="shared" si="145"/>
        <v>469</v>
      </c>
      <c r="B493" s="15" t="s">
        <v>154</v>
      </c>
      <c r="C493" s="15" t="s">
        <v>58</v>
      </c>
      <c r="D493" s="15" t="s">
        <v>363</v>
      </c>
      <c r="E493" s="62">
        <v>1961</v>
      </c>
      <c r="F493" s="62">
        <v>0</v>
      </c>
      <c r="G493" s="63">
        <v>3</v>
      </c>
      <c r="H493" s="39">
        <v>1213.4000000000001</v>
      </c>
      <c r="I493" s="39">
        <v>968.5</v>
      </c>
      <c r="J493" s="39">
        <v>857.8</v>
      </c>
      <c r="K493" s="75">
        <v>59</v>
      </c>
      <c r="L493" s="39">
        <v>4125295.51</v>
      </c>
      <c r="M493" s="39">
        <v>2970212.77</v>
      </c>
      <c r="N493" s="39">
        <v>536288.42000000004</v>
      </c>
      <c r="O493" s="39">
        <v>618794.31999999995</v>
      </c>
      <c r="P493" s="39">
        <f t="shared" si="138"/>
        <v>4259.4687764584405</v>
      </c>
      <c r="Q493" s="39">
        <f t="shared" si="139"/>
        <v>9807</v>
      </c>
      <c r="R493" s="118">
        <f t="shared" si="140"/>
        <v>0</v>
      </c>
      <c r="S493" s="118">
        <f t="shared" si="141"/>
        <v>0</v>
      </c>
      <c r="T493" s="118">
        <f t="shared" si="142"/>
        <v>9807</v>
      </c>
      <c r="U493" s="118">
        <f t="shared" si="143"/>
        <v>0</v>
      </c>
      <c r="V493" s="118">
        <f t="shared" si="144"/>
        <v>0</v>
      </c>
    </row>
    <row r="494" spans="1:22" s="45" customFormat="1" outlineLevel="1" x14ac:dyDescent="0.3">
      <c r="A494" s="62">
        <f t="shared" si="145"/>
        <v>470</v>
      </c>
      <c r="B494" s="15" t="s">
        <v>154</v>
      </c>
      <c r="C494" s="15" t="s">
        <v>58</v>
      </c>
      <c r="D494" s="15" t="s">
        <v>364</v>
      </c>
      <c r="E494" s="62">
        <v>1963</v>
      </c>
      <c r="F494" s="62">
        <v>0</v>
      </c>
      <c r="G494" s="63">
        <v>3</v>
      </c>
      <c r="H494" s="39">
        <v>1024.2</v>
      </c>
      <c r="I494" s="39">
        <v>935.3</v>
      </c>
      <c r="J494" s="39">
        <v>935.3</v>
      </c>
      <c r="K494" s="75">
        <v>65</v>
      </c>
      <c r="L494" s="39">
        <v>1040039.42</v>
      </c>
      <c r="M494" s="39">
        <v>748828.38</v>
      </c>
      <c r="N494" s="39">
        <v>166406.31</v>
      </c>
      <c r="O494" s="39">
        <v>124804.73</v>
      </c>
      <c r="P494" s="39">
        <f t="shared" si="138"/>
        <v>1111.9848390890625</v>
      </c>
      <c r="Q494" s="39">
        <f t="shared" si="139"/>
        <v>9807</v>
      </c>
      <c r="R494" s="118">
        <f t="shared" si="140"/>
        <v>0</v>
      </c>
      <c r="S494" s="118">
        <f t="shared" si="141"/>
        <v>0</v>
      </c>
      <c r="T494" s="118">
        <f t="shared" si="142"/>
        <v>9807</v>
      </c>
      <c r="U494" s="118">
        <f t="shared" si="143"/>
        <v>0</v>
      </c>
      <c r="V494" s="118">
        <f t="shared" si="144"/>
        <v>0</v>
      </c>
    </row>
    <row r="495" spans="1:22" s="45" customFormat="1" outlineLevel="1" x14ac:dyDescent="0.3">
      <c r="A495" s="62">
        <f t="shared" si="145"/>
        <v>471</v>
      </c>
      <c r="B495" s="15" t="s">
        <v>154</v>
      </c>
      <c r="C495" s="15" t="s">
        <v>58</v>
      </c>
      <c r="D495" s="15" t="s">
        <v>365</v>
      </c>
      <c r="E495" s="62">
        <v>1954</v>
      </c>
      <c r="F495" s="62">
        <v>0</v>
      </c>
      <c r="G495" s="63">
        <v>3</v>
      </c>
      <c r="H495" s="39">
        <v>1164.5</v>
      </c>
      <c r="I495" s="39">
        <v>1075</v>
      </c>
      <c r="J495" s="39">
        <v>849.7</v>
      </c>
      <c r="K495" s="75">
        <v>48</v>
      </c>
      <c r="L495" s="39">
        <v>469191.9</v>
      </c>
      <c r="M495" s="39">
        <v>337818.17</v>
      </c>
      <c r="N495" s="39">
        <v>46919.19</v>
      </c>
      <c r="O495" s="39">
        <v>84454.54</v>
      </c>
      <c r="P495" s="39">
        <f t="shared" si="138"/>
        <v>436.45758139534888</v>
      </c>
      <c r="Q495" s="39">
        <f t="shared" si="139"/>
        <v>9807</v>
      </c>
      <c r="R495" s="118">
        <f t="shared" si="140"/>
        <v>0</v>
      </c>
      <c r="S495" s="118">
        <f t="shared" si="141"/>
        <v>0</v>
      </c>
      <c r="T495" s="118">
        <f t="shared" si="142"/>
        <v>9807</v>
      </c>
      <c r="U495" s="118">
        <f t="shared" si="143"/>
        <v>0</v>
      </c>
      <c r="V495" s="118">
        <f t="shared" si="144"/>
        <v>0</v>
      </c>
    </row>
    <row r="496" spans="1:22" s="45" customFormat="1" outlineLevel="1" x14ac:dyDescent="0.3">
      <c r="A496" s="62">
        <f t="shared" si="145"/>
        <v>472</v>
      </c>
      <c r="B496" s="15" t="s">
        <v>154</v>
      </c>
      <c r="C496" s="15" t="s">
        <v>58</v>
      </c>
      <c r="D496" s="15" t="s">
        <v>366</v>
      </c>
      <c r="E496" s="62" t="s">
        <v>57</v>
      </c>
      <c r="F496" s="62">
        <v>0</v>
      </c>
      <c r="G496" s="63">
        <v>3</v>
      </c>
      <c r="H496" s="39">
        <v>1227.7</v>
      </c>
      <c r="I496" s="39">
        <v>1130.2</v>
      </c>
      <c r="J496" s="39">
        <v>484.4</v>
      </c>
      <c r="K496" s="75">
        <v>42</v>
      </c>
      <c r="L496" s="39">
        <v>1700000</v>
      </c>
      <c r="M496" s="39">
        <v>1224000</v>
      </c>
      <c r="N496" s="39">
        <v>221000</v>
      </c>
      <c r="O496" s="39">
        <v>255000</v>
      </c>
      <c r="P496" s="39">
        <f t="shared" si="138"/>
        <v>1504.1585560077863</v>
      </c>
      <c r="Q496" s="39">
        <f t="shared" si="139"/>
        <v>9807</v>
      </c>
      <c r="R496" s="118">
        <f t="shared" si="140"/>
        <v>0</v>
      </c>
      <c r="S496" s="118">
        <f t="shared" si="141"/>
        <v>0</v>
      </c>
      <c r="T496" s="118">
        <f t="shared" si="142"/>
        <v>9807</v>
      </c>
      <c r="U496" s="118">
        <f t="shared" si="143"/>
        <v>0</v>
      </c>
      <c r="V496" s="118">
        <f t="shared" si="144"/>
        <v>0</v>
      </c>
    </row>
    <row r="497" spans="1:22" s="45" customFormat="1" outlineLevel="1" x14ac:dyDescent="0.3">
      <c r="A497" s="62">
        <f t="shared" si="145"/>
        <v>473</v>
      </c>
      <c r="B497" s="15" t="s">
        <v>154</v>
      </c>
      <c r="C497" s="15" t="s">
        <v>58</v>
      </c>
      <c r="D497" s="15" t="s">
        <v>384</v>
      </c>
      <c r="E497" s="62">
        <v>1957</v>
      </c>
      <c r="F497" s="62">
        <v>2013</v>
      </c>
      <c r="G497" s="63">
        <v>2</v>
      </c>
      <c r="H497" s="39">
        <v>867.2</v>
      </c>
      <c r="I497" s="39">
        <v>770.8</v>
      </c>
      <c r="J497" s="39">
        <v>501.1</v>
      </c>
      <c r="K497" s="75">
        <v>43</v>
      </c>
      <c r="L497" s="39">
        <v>1697281.77</v>
      </c>
      <c r="M497" s="39">
        <v>1222042.8700000001</v>
      </c>
      <c r="N497" s="39">
        <v>220646.63</v>
      </c>
      <c r="O497" s="39">
        <v>254592.27</v>
      </c>
      <c r="P497" s="39">
        <f t="shared" si="138"/>
        <v>2201.9742734820966</v>
      </c>
      <c r="Q497" s="39">
        <f t="shared" si="139"/>
        <v>16737</v>
      </c>
      <c r="R497" s="118">
        <f t="shared" si="140"/>
        <v>0</v>
      </c>
      <c r="S497" s="118">
        <f t="shared" si="141"/>
        <v>16737</v>
      </c>
      <c r="T497" s="118">
        <f t="shared" si="142"/>
        <v>0</v>
      </c>
      <c r="U497" s="118">
        <f t="shared" si="143"/>
        <v>0</v>
      </c>
      <c r="V497" s="118">
        <f t="shared" si="144"/>
        <v>0</v>
      </c>
    </row>
    <row r="498" spans="1:22" s="45" customFormat="1" outlineLevel="1" x14ac:dyDescent="0.3">
      <c r="A498" s="62">
        <f t="shared" si="145"/>
        <v>474</v>
      </c>
      <c r="B498" s="15" t="s">
        <v>154</v>
      </c>
      <c r="C498" s="15" t="s">
        <v>58</v>
      </c>
      <c r="D498" s="15" t="s">
        <v>367</v>
      </c>
      <c r="E498" s="62">
        <v>1956</v>
      </c>
      <c r="F498" s="62">
        <v>1987</v>
      </c>
      <c r="G498" s="63">
        <v>3</v>
      </c>
      <c r="H498" s="39">
        <v>795.6</v>
      </c>
      <c r="I498" s="39">
        <v>712.9</v>
      </c>
      <c r="J498" s="39">
        <v>712.9</v>
      </c>
      <c r="K498" s="75">
        <v>42</v>
      </c>
      <c r="L498" s="39">
        <v>1059406.1399999999</v>
      </c>
      <c r="M498" s="39">
        <v>762772.42</v>
      </c>
      <c r="N498" s="39">
        <v>127128.74</v>
      </c>
      <c r="O498" s="39">
        <v>169504.98</v>
      </c>
      <c r="P498" s="39">
        <f t="shared" si="138"/>
        <v>1486.0515359798007</v>
      </c>
      <c r="Q498" s="39">
        <f t="shared" si="139"/>
        <v>9807</v>
      </c>
      <c r="R498" s="118">
        <f t="shared" si="140"/>
        <v>0</v>
      </c>
      <c r="S498" s="118">
        <f t="shared" si="141"/>
        <v>0</v>
      </c>
      <c r="T498" s="118">
        <f t="shared" si="142"/>
        <v>9807</v>
      </c>
      <c r="U498" s="118">
        <f t="shared" si="143"/>
        <v>0</v>
      </c>
      <c r="V498" s="118">
        <f t="shared" si="144"/>
        <v>0</v>
      </c>
    </row>
    <row r="499" spans="1:22" s="45" customFormat="1" outlineLevel="1" x14ac:dyDescent="0.3">
      <c r="A499" s="62">
        <f t="shared" si="145"/>
        <v>475</v>
      </c>
      <c r="B499" s="15" t="s">
        <v>154</v>
      </c>
      <c r="C499" s="15" t="s">
        <v>59</v>
      </c>
      <c r="D499" s="15" t="s">
        <v>368</v>
      </c>
      <c r="E499" s="62">
        <v>1984</v>
      </c>
      <c r="F499" s="62">
        <v>0</v>
      </c>
      <c r="G499" s="63">
        <v>2</v>
      </c>
      <c r="H499" s="39">
        <v>715.3</v>
      </c>
      <c r="I499" s="39">
        <v>428.3</v>
      </c>
      <c r="J499" s="39">
        <v>379.9</v>
      </c>
      <c r="K499" s="75">
        <v>28</v>
      </c>
      <c r="L499" s="39">
        <v>1153420</v>
      </c>
      <c r="M499" s="39">
        <v>830462.4</v>
      </c>
      <c r="N499" s="39">
        <v>149944.6</v>
      </c>
      <c r="O499" s="39">
        <v>173013</v>
      </c>
      <c r="P499" s="39">
        <f t="shared" si="138"/>
        <v>2693.018911977586</v>
      </c>
      <c r="Q499" s="39">
        <f t="shared" si="139"/>
        <v>16737</v>
      </c>
      <c r="R499" s="118">
        <f t="shared" si="140"/>
        <v>0</v>
      </c>
      <c r="S499" s="118">
        <f t="shared" si="141"/>
        <v>16737</v>
      </c>
      <c r="T499" s="118">
        <f t="shared" si="142"/>
        <v>0</v>
      </c>
      <c r="U499" s="118">
        <f t="shared" si="143"/>
        <v>0</v>
      </c>
      <c r="V499" s="118">
        <f t="shared" si="144"/>
        <v>0</v>
      </c>
    </row>
    <row r="500" spans="1:22" s="45" customFormat="1" outlineLevel="1" x14ac:dyDescent="0.3">
      <c r="A500" s="62">
        <f t="shared" si="145"/>
        <v>476</v>
      </c>
      <c r="B500" s="15" t="s">
        <v>154</v>
      </c>
      <c r="C500" s="15" t="s">
        <v>58</v>
      </c>
      <c r="D500" s="15" t="s">
        <v>369</v>
      </c>
      <c r="E500" s="62">
        <v>1978</v>
      </c>
      <c r="F500" s="62">
        <v>2012</v>
      </c>
      <c r="G500" s="63">
        <v>9</v>
      </c>
      <c r="H500" s="39">
        <v>2572.4</v>
      </c>
      <c r="I500" s="39">
        <v>2047.2</v>
      </c>
      <c r="J500" s="39">
        <v>1865.8</v>
      </c>
      <c r="K500" s="75">
        <v>90</v>
      </c>
      <c r="L500" s="39">
        <v>3535000</v>
      </c>
      <c r="M500" s="39">
        <v>2545200</v>
      </c>
      <c r="N500" s="39">
        <v>282800</v>
      </c>
      <c r="O500" s="39">
        <v>707000</v>
      </c>
      <c r="P500" s="39">
        <f t="shared" si="138"/>
        <v>1726.7487299726456</v>
      </c>
      <c r="Q500" s="39">
        <f t="shared" si="139"/>
        <v>10112</v>
      </c>
      <c r="R500" s="118">
        <f t="shared" si="140"/>
        <v>0</v>
      </c>
      <c r="S500" s="118">
        <f t="shared" si="141"/>
        <v>0</v>
      </c>
      <c r="T500" s="118">
        <f t="shared" si="142"/>
        <v>0</v>
      </c>
      <c r="U500" s="118">
        <f t="shared" si="143"/>
        <v>10112</v>
      </c>
      <c r="V500" s="118">
        <f t="shared" si="144"/>
        <v>0</v>
      </c>
    </row>
    <row r="501" spans="1:22" s="45" customFormat="1" outlineLevel="1" x14ac:dyDescent="0.3">
      <c r="A501" s="62">
        <f t="shared" si="145"/>
        <v>477</v>
      </c>
      <c r="B501" s="15" t="s">
        <v>154</v>
      </c>
      <c r="C501" s="15" t="s">
        <v>58</v>
      </c>
      <c r="D501" s="15" t="s">
        <v>370</v>
      </c>
      <c r="E501" s="62">
        <v>1991</v>
      </c>
      <c r="F501" s="62">
        <v>2013</v>
      </c>
      <c r="G501" s="63">
        <v>5</v>
      </c>
      <c r="H501" s="39">
        <v>4861.1000000000004</v>
      </c>
      <c r="I501" s="39">
        <v>4254.7</v>
      </c>
      <c r="J501" s="39">
        <v>3626.6</v>
      </c>
      <c r="K501" s="75">
        <v>206</v>
      </c>
      <c r="L501" s="39">
        <v>1170000</v>
      </c>
      <c r="M501" s="39">
        <v>842400</v>
      </c>
      <c r="N501" s="39">
        <v>93600</v>
      </c>
      <c r="O501" s="39">
        <v>234000</v>
      </c>
      <c r="P501" s="39">
        <f t="shared" si="138"/>
        <v>274.99001104660726</v>
      </c>
      <c r="Q501" s="39">
        <f t="shared" si="139"/>
        <v>9807</v>
      </c>
      <c r="R501" s="118">
        <f t="shared" si="140"/>
        <v>0</v>
      </c>
      <c r="S501" s="118">
        <f t="shared" si="141"/>
        <v>0</v>
      </c>
      <c r="T501" s="118">
        <f t="shared" si="142"/>
        <v>9807</v>
      </c>
      <c r="U501" s="118">
        <f t="shared" si="143"/>
        <v>0</v>
      </c>
      <c r="V501" s="118">
        <f t="shared" si="144"/>
        <v>0</v>
      </c>
    </row>
    <row r="502" spans="1:22" s="45" customFormat="1" outlineLevel="1" x14ac:dyDescent="0.3">
      <c r="A502" s="62">
        <f t="shared" si="145"/>
        <v>478</v>
      </c>
      <c r="B502" s="15" t="s">
        <v>154</v>
      </c>
      <c r="C502" s="15" t="s">
        <v>58</v>
      </c>
      <c r="D502" s="15" t="s">
        <v>371</v>
      </c>
      <c r="E502" s="62">
        <v>1955</v>
      </c>
      <c r="F502" s="62">
        <v>2013</v>
      </c>
      <c r="G502" s="63">
        <v>2</v>
      </c>
      <c r="H502" s="39">
        <v>502.4</v>
      </c>
      <c r="I502" s="39">
        <v>452.5</v>
      </c>
      <c r="J502" s="39">
        <v>331.8</v>
      </c>
      <c r="K502" s="75">
        <v>20</v>
      </c>
      <c r="L502" s="39">
        <v>111906.99</v>
      </c>
      <c r="M502" s="39">
        <v>80573.03</v>
      </c>
      <c r="N502" s="39">
        <v>11190.7</v>
      </c>
      <c r="O502" s="39">
        <v>20143.259999999998</v>
      </c>
      <c r="P502" s="39">
        <f t="shared" si="138"/>
        <v>247.30826519337018</v>
      </c>
      <c r="Q502" s="39">
        <f t="shared" si="139"/>
        <v>16737</v>
      </c>
      <c r="R502" s="118">
        <f t="shared" si="140"/>
        <v>0</v>
      </c>
      <c r="S502" s="118">
        <f t="shared" si="141"/>
        <v>16737</v>
      </c>
      <c r="T502" s="118">
        <f t="shared" si="142"/>
        <v>0</v>
      </c>
      <c r="U502" s="118">
        <f t="shared" si="143"/>
        <v>0</v>
      </c>
      <c r="V502" s="118">
        <f t="shared" si="144"/>
        <v>0</v>
      </c>
    </row>
    <row r="503" spans="1:22" s="45" customFormat="1" outlineLevel="1" x14ac:dyDescent="0.3">
      <c r="A503" s="62">
        <f t="shared" si="145"/>
        <v>479</v>
      </c>
      <c r="B503" s="15" t="s">
        <v>154</v>
      </c>
      <c r="C503" s="15" t="s">
        <v>60</v>
      </c>
      <c r="D503" s="15" t="s">
        <v>372</v>
      </c>
      <c r="E503" s="62">
        <v>1977</v>
      </c>
      <c r="F503" s="62">
        <v>0</v>
      </c>
      <c r="G503" s="63">
        <v>4</v>
      </c>
      <c r="H503" s="39">
        <v>1595.7</v>
      </c>
      <c r="I503" s="39">
        <v>1103.3</v>
      </c>
      <c r="J503" s="39">
        <v>970.7</v>
      </c>
      <c r="K503" s="75">
        <v>72</v>
      </c>
      <c r="L503" s="39">
        <v>592744.73</v>
      </c>
      <c r="M503" s="39">
        <v>426776.21</v>
      </c>
      <c r="N503" s="39">
        <v>77056.81</v>
      </c>
      <c r="O503" s="39">
        <v>88911.71</v>
      </c>
      <c r="P503" s="39">
        <f t="shared" si="138"/>
        <v>537.24710414211916</v>
      </c>
      <c r="Q503" s="39">
        <f t="shared" si="139"/>
        <v>9807</v>
      </c>
      <c r="R503" s="118">
        <f t="shared" si="140"/>
        <v>0</v>
      </c>
      <c r="S503" s="118">
        <f t="shared" si="141"/>
        <v>0</v>
      </c>
      <c r="T503" s="118">
        <f t="shared" si="142"/>
        <v>9807</v>
      </c>
      <c r="U503" s="118">
        <f t="shared" si="143"/>
        <v>0</v>
      </c>
      <c r="V503" s="118">
        <f t="shared" si="144"/>
        <v>0</v>
      </c>
    </row>
    <row r="504" spans="1:22" s="45" customFormat="1" outlineLevel="1" x14ac:dyDescent="0.3">
      <c r="A504" s="62">
        <f t="shared" si="145"/>
        <v>480</v>
      </c>
      <c r="B504" s="15" t="s">
        <v>154</v>
      </c>
      <c r="C504" s="15" t="s">
        <v>60</v>
      </c>
      <c r="D504" s="15" t="s">
        <v>373</v>
      </c>
      <c r="E504" s="62">
        <v>1965</v>
      </c>
      <c r="F504" s="62">
        <v>0</v>
      </c>
      <c r="G504" s="63">
        <v>2</v>
      </c>
      <c r="H504" s="39">
        <v>434.1</v>
      </c>
      <c r="I504" s="39">
        <v>387.2</v>
      </c>
      <c r="J504" s="39">
        <v>387.2</v>
      </c>
      <c r="K504" s="75">
        <v>17</v>
      </c>
      <c r="L504" s="39">
        <v>249833.60000000001</v>
      </c>
      <c r="M504" s="39">
        <v>179880.19</v>
      </c>
      <c r="N504" s="39">
        <v>32478.37</v>
      </c>
      <c r="O504" s="39">
        <v>37475.040000000001</v>
      </c>
      <c r="P504" s="39">
        <f t="shared" si="138"/>
        <v>645.23140495867767</v>
      </c>
      <c r="Q504" s="39">
        <f t="shared" si="139"/>
        <v>16737</v>
      </c>
      <c r="R504" s="118">
        <f t="shared" si="140"/>
        <v>0</v>
      </c>
      <c r="S504" s="118">
        <f t="shared" si="141"/>
        <v>16737</v>
      </c>
      <c r="T504" s="118">
        <f t="shared" si="142"/>
        <v>0</v>
      </c>
      <c r="U504" s="118">
        <f t="shared" si="143"/>
        <v>0</v>
      </c>
      <c r="V504" s="118">
        <f t="shared" si="144"/>
        <v>0</v>
      </c>
    </row>
    <row r="505" spans="1:22" s="45" customFormat="1" outlineLevel="1" x14ac:dyDescent="0.3">
      <c r="A505" s="62">
        <f t="shared" si="145"/>
        <v>481</v>
      </c>
      <c r="B505" s="15" t="s">
        <v>154</v>
      </c>
      <c r="C505" s="15" t="s">
        <v>60</v>
      </c>
      <c r="D505" s="15" t="s">
        <v>374</v>
      </c>
      <c r="E505" s="62">
        <v>1970</v>
      </c>
      <c r="F505" s="62">
        <v>0</v>
      </c>
      <c r="G505" s="63">
        <v>3</v>
      </c>
      <c r="H505" s="39">
        <v>719.8</v>
      </c>
      <c r="I505" s="39">
        <v>591.79999999999995</v>
      </c>
      <c r="J505" s="39">
        <v>425.7</v>
      </c>
      <c r="K505" s="75">
        <v>41</v>
      </c>
      <c r="L505" s="39">
        <v>185000</v>
      </c>
      <c r="M505" s="39">
        <v>133200</v>
      </c>
      <c r="N505" s="39">
        <v>24050</v>
      </c>
      <c r="O505" s="39">
        <v>27750</v>
      </c>
      <c r="P505" s="39">
        <f t="shared" si="138"/>
        <v>312.60561000337952</v>
      </c>
      <c r="Q505" s="39">
        <f t="shared" si="139"/>
        <v>9807</v>
      </c>
      <c r="R505" s="118">
        <f t="shared" si="140"/>
        <v>0</v>
      </c>
      <c r="S505" s="118">
        <f t="shared" si="141"/>
        <v>0</v>
      </c>
      <c r="T505" s="118">
        <f t="shared" si="142"/>
        <v>9807</v>
      </c>
      <c r="U505" s="118">
        <f t="shared" si="143"/>
        <v>0</v>
      </c>
      <c r="V505" s="118">
        <f t="shared" si="144"/>
        <v>0</v>
      </c>
    </row>
    <row r="506" spans="1:22" s="45" customFormat="1" outlineLevel="1" x14ac:dyDescent="0.3">
      <c r="A506" s="62">
        <f t="shared" si="145"/>
        <v>482</v>
      </c>
      <c r="B506" s="15" t="s">
        <v>154</v>
      </c>
      <c r="C506" s="15" t="s">
        <v>58</v>
      </c>
      <c r="D506" s="15" t="s">
        <v>375</v>
      </c>
      <c r="E506" s="62">
        <v>1959</v>
      </c>
      <c r="F506" s="62">
        <v>0</v>
      </c>
      <c r="G506" s="63">
        <v>2</v>
      </c>
      <c r="H506" s="39">
        <v>692.9</v>
      </c>
      <c r="I506" s="39">
        <v>638.5</v>
      </c>
      <c r="J506" s="39">
        <v>435.9</v>
      </c>
      <c r="K506" s="75">
        <v>42</v>
      </c>
      <c r="L506" s="39">
        <v>1202097.93</v>
      </c>
      <c r="M506" s="39">
        <v>865510.51</v>
      </c>
      <c r="N506" s="39">
        <v>156272.73000000001</v>
      </c>
      <c r="O506" s="39">
        <v>180314.69</v>
      </c>
      <c r="P506" s="39">
        <f t="shared" si="138"/>
        <v>1882.6905716523099</v>
      </c>
      <c r="Q506" s="39">
        <f t="shared" si="139"/>
        <v>16737</v>
      </c>
      <c r="R506" s="118">
        <f t="shared" si="140"/>
        <v>0</v>
      </c>
      <c r="S506" s="118">
        <f t="shared" si="141"/>
        <v>16737</v>
      </c>
      <c r="T506" s="118">
        <f t="shared" si="142"/>
        <v>0</v>
      </c>
      <c r="U506" s="118">
        <f t="shared" si="143"/>
        <v>0</v>
      </c>
      <c r="V506" s="118">
        <f t="shared" si="144"/>
        <v>0</v>
      </c>
    </row>
    <row r="507" spans="1:22" s="45" customFormat="1" outlineLevel="1" x14ac:dyDescent="0.3">
      <c r="A507" s="62">
        <f t="shared" si="145"/>
        <v>483</v>
      </c>
      <c r="B507" s="15" t="s">
        <v>154</v>
      </c>
      <c r="C507" s="15" t="s">
        <v>58</v>
      </c>
      <c r="D507" s="15" t="s">
        <v>376</v>
      </c>
      <c r="E507" s="62">
        <v>1969</v>
      </c>
      <c r="F507" s="62">
        <v>0</v>
      </c>
      <c r="G507" s="63">
        <v>5</v>
      </c>
      <c r="H507" s="39">
        <v>4518.7</v>
      </c>
      <c r="I507" s="39">
        <v>3438.4</v>
      </c>
      <c r="J507" s="39">
        <v>3099.4</v>
      </c>
      <c r="K507" s="75">
        <v>171</v>
      </c>
      <c r="L507" s="39">
        <v>884714.55</v>
      </c>
      <c r="M507" s="39">
        <v>636994.48</v>
      </c>
      <c r="N507" s="39">
        <v>115012.89</v>
      </c>
      <c r="O507" s="39">
        <v>132707.18</v>
      </c>
      <c r="P507" s="39">
        <f t="shared" si="138"/>
        <v>257.30413855281529</v>
      </c>
      <c r="Q507" s="39">
        <f t="shared" si="139"/>
        <v>9807</v>
      </c>
      <c r="R507" s="118">
        <f t="shared" si="140"/>
        <v>0</v>
      </c>
      <c r="S507" s="118">
        <f t="shared" si="141"/>
        <v>0</v>
      </c>
      <c r="T507" s="118">
        <f t="shared" si="142"/>
        <v>9807</v>
      </c>
      <c r="U507" s="118">
        <f t="shared" si="143"/>
        <v>0</v>
      </c>
      <c r="V507" s="118">
        <f t="shared" si="144"/>
        <v>0</v>
      </c>
    </row>
    <row r="508" spans="1:22" s="45" customFormat="1" outlineLevel="1" x14ac:dyDescent="0.3">
      <c r="A508" s="62">
        <f t="shared" si="145"/>
        <v>484</v>
      </c>
      <c r="B508" s="15" t="s">
        <v>154</v>
      </c>
      <c r="C508" s="15" t="s">
        <v>61</v>
      </c>
      <c r="D508" s="15" t="s">
        <v>130</v>
      </c>
      <c r="E508" s="62">
        <v>1945</v>
      </c>
      <c r="F508" s="62">
        <v>0</v>
      </c>
      <c r="G508" s="63">
        <v>3</v>
      </c>
      <c r="H508" s="39">
        <v>1721.6</v>
      </c>
      <c r="I508" s="39">
        <v>1536</v>
      </c>
      <c r="J508" s="39">
        <v>1536</v>
      </c>
      <c r="K508" s="75">
        <v>73</v>
      </c>
      <c r="L508" s="39">
        <v>5710049.1399999997</v>
      </c>
      <c r="M508" s="39">
        <v>4111235.38</v>
      </c>
      <c r="N508" s="39">
        <v>970708.35</v>
      </c>
      <c r="O508" s="39">
        <v>628105.41</v>
      </c>
      <c r="P508" s="39">
        <f t="shared" si="138"/>
        <v>3717.4799088541663</v>
      </c>
      <c r="Q508" s="39">
        <f t="shared" si="139"/>
        <v>9807</v>
      </c>
      <c r="R508" s="118">
        <f t="shared" si="140"/>
        <v>0</v>
      </c>
      <c r="S508" s="118">
        <f t="shared" si="141"/>
        <v>0</v>
      </c>
      <c r="T508" s="118">
        <f t="shared" si="142"/>
        <v>9807</v>
      </c>
      <c r="U508" s="118">
        <f t="shared" si="143"/>
        <v>0</v>
      </c>
      <c r="V508" s="118">
        <f t="shared" si="144"/>
        <v>0</v>
      </c>
    </row>
    <row r="509" spans="1:22" s="45" customFormat="1" outlineLevel="1" x14ac:dyDescent="0.3">
      <c r="A509" s="62">
        <f t="shared" si="145"/>
        <v>485</v>
      </c>
      <c r="B509" s="15" t="s">
        <v>154</v>
      </c>
      <c r="C509" s="15" t="s">
        <v>62</v>
      </c>
      <c r="D509" s="15" t="s">
        <v>377</v>
      </c>
      <c r="E509" s="62">
        <v>1945</v>
      </c>
      <c r="F509" s="62">
        <v>0</v>
      </c>
      <c r="G509" s="63">
        <v>2</v>
      </c>
      <c r="H509" s="39">
        <v>221.8</v>
      </c>
      <c r="I509" s="39">
        <v>197.3</v>
      </c>
      <c r="J509" s="39">
        <v>121.3</v>
      </c>
      <c r="K509" s="75">
        <v>17</v>
      </c>
      <c r="L509" s="39">
        <v>1822035.9</v>
      </c>
      <c r="M509" s="39">
        <v>1311865.8500000001</v>
      </c>
      <c r="N509" s="39">
        <v>327966.46000000002</v>
      </c>
      <c r="O509" s="39">
        <v>182203.59</v>
      </c>
      <c r="P509" s="39">
        <f t="shared" si="138"/>
        <v>9234.84997465788</v>
      </c>
      <c r="Q509" s="39">
        <f t="shared" si="139"/>
        <v>16737</v>
      </c>
      <c r="R509" s="118">
        <f t="shared" si="140"/>
        <v>0</v>
      </c>
      <c r="S509" s="118">
        <f t="shared" si="141"/>
        <v>16737</v>
      </c>
      <c r="T509" s="118">
        <f t="shared" si="142"/>
        <v>0</v>
      </c>
      <c r="U509" s="118">
        <f t="shared" si="143"/>
        <v>0</v>
      </c>
      <c r="V509" s="118">
        <f t="shared" si="144"/>
        <v>0</v>
      </c>
    </row>
    <row r="510" spans="1:22" s="45" customFormat="1" outlineLevel="1" x14ac:dyDescent="0.3">
      <c r="A510" s="62">
        <f t="shared" si="145"/>
        <v>486</v>
      </c>
      <c r="B510" s="15" t="s">
        <v>154</v>
      </c>
      <c r="C510" s="15" t="s">
        <v>58</v>
      </c>
      <c r="D510" s="15" t="s">
        <v>378</v>
      </c>
      <c r="E510" s="62">
        <v>1980</v>
      </c>
      <c r="F510" s="62">
        <v>2013</v>
      </c>
      <c r="G510" s="63">
        <v>5</v>
      </c>
      <c r="H510" s="39">
        <v>6332.7</v>
      </c>
      <c r="I510" s="39">
        <v>4548.2</v>
      </c>
      <c r="J510" s="39">
        <v>4092.2</v>
      </c>
      <c r="K510" s="75">
        <v>217</v>
      </c>
      <c r="L510" s="39">
        <v>500000</v>
      </c>
      <c r="M510" s="39">
        <v>360000</v>
      </c>
      <c r="N510" s="39">
        <v>65000</v>
      </c>
      <c r="O510" s="39">
        <v>75000</v>
      </c>
      <c r="P510" s="39">
        <f t="shared" si="138"/>
        <v>109.93360010553626</v>
      </c>
      <c r="Q510" s="39">
        <f t="shared" si="139"/>
        <v>9807</v>
      </c>
      <c r="R510" s="118">
        <f t="shared" si="140"/>
        <v>0</v>
      </c>
      <c r="S510" s="118">
        <f t="shared" si="141"/>
        <v>0</v>
      </c>
      <c r="T510" s="118">
        <f t="shared" si="142"/>
        <v>9807</v>
      </c>
      <c r="U510" s="118">
        <f t="shared" si="143"/>
        <v>0</v>
      </c>
      <c r="V510" s="118">
        <f t="shared" si="144"/>
        <v>0</v>
      </c>
    </row>
    <row r="511" spans="1:22" s="45" customFormat="1" outlineLevel="1" x14ac:dyDescent="0.3">
      <c r="A511" s="62">
        <f t="shared" si="145"/>
        <v>487</v>
      </c>
      <c r="B511" s="15" t="s">
        <v>154</v>
      </c>
      <c r="C511" s="15" t="s">
        <v>58</v>
      </c>
      <c r="D511" s="15" t="s">
        <v>379</v>
      </c>
      <c r="E511" s="62">
        <v>1983</v>
      </c>
      <c r="F511" s="62">
        <v>2013</v>
      </c>
      <c r="G511" s="63">
        <v>5</v>
      </c>
      <c r="H511" s="39">
        <v>4402.8</v>
      </c>
      <c r="I511" s="39">
        <v>3417.3</v>
      </c>
      <c r="J511" s="39">
        <v>3275.8</v>
      </c>
      <c r="K511" s="75">
        <v>179</v>
      </c>
      <c r="L511" s="39">
        <v>280945.64</v>
      </c>
      <c r="M511" s="39">
        <v>202280.86</v>
      </c>
      <c r="N511" s="39">
        <v>36522.93</v>
      </c>
      <c r="O511" s="39">
        <v>42141.85</v>
      </c>
      <c r="P511" s="39">
        <f t="shared" si="138"/>
        <v>82.212752758025346</v>
      </c>
      <c r="Q511" s="39">
        <f t="shared" si="139"/>
        <v>9807</v>
      </c>
      <c r="R511" s="118">
        <f t="shared" si="140"/>
        <v>0</v>
      </c>
      <c r="S511" s="118">
        <f t="shared" si="141"/>
        <v>0</v>
      </c>
      <c r="T511" s="118">
        <f t="shared" si="142"/>
        <v>9807</v>
      </c>
      <c r="U511" s="118">
        <f t="shared" si="143"/>
        <v>0</v>
      </c>
      <c r="V511" s="118">
        <f t="shared" si="144"/>
        <v>0</v>
      </c>
    </row>
    <row r="512" spans="1:22" s="45" customFormat="1" outlineLevel="1" x14ac:dyDescent="0.3">
      <c r="A512" s="62">
        <f t="shared" si="145"/>
        <v>488</v>
      </c>
      <c r="B512" s="15" t="s">
        <v>154</v>
      </c>
      <c r="C512" s="15" t="s">
        <v>58</v>
      </c>
      <c r="D512" s="15" t="s">
        <v>380</v>
      </c>
      <c r="E512" s="62">
        <v>1976</v>
      </c>
      <c r="F512" s="62">
        <v>2013</v>
      </c>
      <c r="G512" s="63">
        <v>5</v>
      </c>
      <c r="H512" s="39">
        <v>4371.2</v>
      </c>
      <c r="I512" s="39">
        <v>3406.8</v>
      </c>
      <c r="J512" s="39">
        <v>3061.7</v>
      </c>
      <c r="K512" s="75">
        <v>176</v>
      </c>
      <c r="L512" s="39">
        <v>270356.8</v>
      </c>
      <c r="M512" s="39">
        <v>194656.9</v>
      </c>
      <c r="N512" s="39">
        <v>21628.54</v>
      </c>
      <c r="O512" s="39">
        <v>54071.360000000001</v>
      </c>
      <c r="P512" s="39">
        <f t="shared" si="138"/>
        <v>79.357989902547843</v>
      </c>
      <c r="Q512" s="39">
        <f t="shared" si="139"/>
        <v>9807</v>
      </c>
      <c r="R512" s="118">
        <f t="shared" si="140"/>
        <v>0</v>
      </c>
      <c r="S512" s="118">
        <f t="shared" si="141"/>
        <v>0</v>
      </c>
      <c r="T512" s="118">
        <f t="shared" si="142"/>
        <v>9807</v>
      </c>
      <c r="U512" s="118">
        <f t="shared" si="143"/>
        <v>0</v>
      </c>
      <c r="V512" s="118">
        <f t="shared" si="144"/>
        <v>0</v>
      </c>
    </row>
    <row r="513" spans="1:22" s="45" customFormat="1" outlineLevel="1" x14ac:dyDescent="0.3">
      <c r="A513" s="62">
        <f t="shared" si="145"/>
        <v>489</v>
      </c>
      <c r="B513" s="15" t="s">
        <v>154</v>
      </c>
      <c r="C513" s="15" t="s">
        <v>58</v>
      </c>
      <c r="D513" s="15" t="s">
        <v>381</v>
      </c>
      <c r="E513" s="62">
        <v>1984</v>
      </c>
      <c r="F513" s="62">
        <v>0</v>
      </c>
      <c r="G513" s="63">
        <v>5</v>
      </c>
      <c r="H513" s="39">
        <v>5884.4</v>
      </c>
      <c r="I513" s="39">
        <v>4493</v>
      </c>
      <c r="J513" s="39">
        <v>3968.9</v>
      </c>
      <c r="K513" s="75">
        <v>256</v>
      </c>
      <c r="L513" s="39">
        <v>810648.93</v>
      </c>
      <c r="M513" s="39">
        <v>583667.23</v>
      </c>
      <c r="N513" s="39">
        <v>89171.38</v>
      </c>
      <c r="O513" s="39">
        <v>137810.32</v>
      </c>
      <c r="P513" s="39">
        <f t="shared" si="138"/>
        <v>180.42486757177832</v>
      </c>
      <c r="Q513" s="39">
        <f t="shared" si="139"/>
        <v>9807</v>
      </c>
      <c r="R513" s="118">
        <f t="shared" si="140"/>
        <v>0</v>
      </c>
      <c r="S513" s="118">
        <f t="shared" si="141"/>
        <v>0</v>
      </c>
      <c r="T513" s="118">
        <f t="shared" si="142"/>
        <v>9807</v>
      </c>
      <c r="U513" s="118">
        <f t="shared" si="143"/>
        <v>0</v>
      </c>
      <c r="V513" s="118">
        <f t="shared" si="144"/>
        <v>0</v>
      </c>
    </row>
    <row r="514" spans="1:22" s="45" customFormat="1" outlineLevel="1" x14ac:dyDescent="0.3">
      <c r="A514" s="62">
        <f t="shared" si="145"/>
        <v>490</v>
      </c>
      <c r="B514" s="15" t="s">
        <v>154</v>
      </c>
      <c r="C514" s="15" t="s">
        <v>58</v>
      </c>
      <c r="D514" s="15" t="s">
        <v>382</v>
      </c>
      <c r="E514" s="62">
        <v>1998</v>
      </c>
      <c r="F514" s="62">
        <v>0</v>
      </c>
      <c r="G514" s="63">
        <v>4</v>
      </c>
      <c r="H514" s="39">
        <v>2625</v>
      </c>
      <c r="I514" s="39">
        <v>1829.1</v>
      </c>
      <c r="J514" s="39">
        <v>998.5</v>
      </c>
      <c r="K514" s="75">
        <v>105</v>
      </c>
      <c r="L514" s="39">
        <v>422341.6</v>
      </c>
      <c r="M514" s="39">
        <v>304085.95</v>
      </c>
      <c r="N514" s="39">
        <v>33787.33</v>
      </c>
      <c r="O514" s="39">
        <v>84468.32</v>
      </c>
      <c r="P514" s="39">
        <f t="shared" si="138"/>
        <v>230.90131758788476</v>
      </c>
      <c r="Q514" s="39">
        <f t="shared" si="139"/>
        <v>9807</v>
      </c>
      <c r="R514" s="118">
        <f t="shared" si="140"/>
        <v>0</v>
      </c>
      <c r="S514" s="118">
        <f t="shared" si="141"/>
        <v>0</v>
      </c>
      <c r="T514" s="118">
        <f t="shared" si="142"/>
        <v>9807</v>
      </c>
      <c r="U514" s="118">
        <f t="shared" si="143"/>
        <v>0</v>
      </c>
      <c r="V514" s="118">
        <f t="shared" si="144"/>
        <v>0</v>
      </c>
    </row>
    <row r="515" spans="1:22" s="45" customFormat="1" outlineLevel="1" x14ac:dyDescent="0.3">
      <c r="A515" s="62">
        <f t="shared" si="145"/>
        <v>491</v>
      </c>
      <c r="B515" s="15" t="s">
        <v>154</v>
      </c>
      <c r="C515" s="15" t="s">
        <v>58</v>
      </c>
      <c r="D515" s="15" t="s">
        <v>383</v>
      </c>
      <c r="E515" s="62">
        <v>1983</v>
      </c>
      <c r="F515" s="62">
        <v>0</v>
      </c>
      <c r="G515" s="63">
        <v>3</v>
      </c>
      <c r="H515" s="39">
        <v>1425.1</v>
      </c>
      <c r="I515" s="39">
        <v>891.8</v>
      </c>
      <c r="J515" s="39">
        <v>583.20000000000005</v>
      </c>
      <c r="K515" s="75">
        <v>43</v>
      </c>
      <c r="L515" s="39">
        <v>470000</v>
      </c>
      <c r="M515" s="39">
        <v>338400</v>
      </c>
      <c r="N515" s="39">
        <v>61100</v>
      </c>
      <c r="O515" s="39">
        <v>70500</v>
      </c>
      <c r="P515" s="39">
        <f t="shared" si="138"/>
        <v>527.02399641175157</v>
      </c>
      <c r="Q515" s="39">
        <f t="shared" si="139"/>
        <v>9807</v>
      </c>
      <c r="R515" s="118">
        <f t="shared" si="140"/>
        <v>0</v>
      </c>
      <c r="S515" s="118">
        <f t="shared" si="141"/>
        <v>0</v>
      </c>
      <c r="T515" s="118">
        <f t="shared" si="142"/>
        <v>9807</v>
      </c>
      <c r="U515" s="118">
        <f t="shared" si="143"/>
        <v>0</v>
      </c>
      <c r="V515" s="118">
        <f t="shared" si="144"/>
        <v>0</v>
      </c>
    </row>
    <row r="516" spans="1:22" s="45" customFormat="1" outlineLevel="1" x14ac:dyDescent="0.3">
      <c r="A516" s="62">
        <f t="shared" si="145"/>
        <v>492</v>
      </c>
      <c r="B516" s="15" t="s">
        <v>154</v>
      </c>
      <c r="C516" s="15" t="s">
        <v>58</v>
      </c>
      <c r="D516" s="15" t="s">
        <v>834</v>
      </c>
      <c r="E516" s="62">
        <v>1970</v>
      </c>
      <c r="F516" s="62">
        <v>2013</v>
      </c>
      <c r="G516" s="63">
        <v>5</v>
      </c>
      <c r="H516" s="39">
        <v>4977</v>
      </c>
      <c r="I516" s="39">
        <v>4536.8999999999996</v>
      </c>
      <c r="J516" s="39">
        <v>4335</v>
      </c>
      <c r="K516" s="75">
        <v>237</v>
      </c>
      <c r="L516" s="39">
        <v>7720440</v>
      </c>
      <c r="M516" s="39">
        <v>5558716.7999999998</v>
      </c>
      <c r="N516" s="39">
        <v>849248.4</v>
      </c>
      <c r="O516" s="39">
        <v>1312474.8</v>
      </c>
      <c r="P516" s="39">
        <f t="shared" si="138"/>
        <v>1701.6993982675397</v>
      </c>
      <c r="Q516" s="39">
        <f>SUM(R516:V516)</f>
        <v>9807</v>
      </c>
      <c r="R516" s="118">
        <f t="shared" si="140"/>
        <v>0</v>
      </c>
      <c r="S516" s="118">
        <f t="shared" si="141"/>
        <v>0</v>
      </c>
      <c r="T516" s="118">
        <f t="shared" si="142"/>
        <v>9807</v>
      </c>
      <c r="U516" s="118">
        <f t="shared" si="143"/>
        <v>0</v>
      </c>
      <c r="V516" s="118">
        <f t="shared" si="144"/>
        <v>0</v>
      </c>
    </row>
    <row r="517" spans="1:22" s="45" customFormat="1" x14ac:dyDescent="0.3">
      <c r="A517" s="62">
        <f t="shared" si="145"/>
        <v>493</v>
      </c>
      <c r="B517" s="153" t="s">
        <v>532</v>
      </c>
      <c r="C517" s="153"/>
      <c r="D517" s="153"/>
      <c r="E517" s="153"/>
      <c r="F517" s="153"/>
      <c r="G517" s="153"/>
      <c r="H517" s="74">
        <f t="shared" ref="H517:O517" si="146">SUM(H489:H516)</f>
        <v>58632.9</v>
      </c>
      <c r="I517" s="74">
        <f t="shared" si="146"/>
        <v>47254.5</v>
      </c>
      <c r="J517" s="74">
        <f t="shared" si="146"/>
        <v>41075.199999999997</v>
      </c>
      <c r="K517" s="76">
        <f t="shared" si="146"/>
        <v>2452</v>
      </c>
      <c r="L517" s="74">
        <f t="shared" si="146"/>
        <v>39437629</v>
      </c>
      <c r="M517" s="74">
        <f t="shared" si="146"/>
        <v>28395092.879999999</v>
      </c>
      <c r="N517" s="74">
        <f t="shared" si="146"/>
        <v>4981228.5200000005</v>
      </c>
      <c r="O517" s="74">
        <f t="shared" si="146"/>
        <v>6061307.6000000006</v>
      </c>
      <c r="P517" s="74"/>
      <c r="Q517" s="74"/>
      <c r="V517" s="45" t="s">
        <v>165</v>
      </c>
    </row>
    <row r="518" spans="1:22" s="45" customFormat="1" x14ac:dyDescent="0.3">
      <c r="A518" s="154" t="s">
        <v>176</v>
      </c>
      <c r="B518" s="154"/>
      <c r="C518" s="154"/>
      <c r="D518" s="155"/>
      <c r="E518" s="156"/>
      <c r="F518" s="156"/>
      <c r="G518" s="157"/>
      <c r="H518" s="158"/>
      <c r="I518" s="158"/>
      <c r="J518" s="158"/>
      <c r="K518" s="157"/>
      <c r="L518" s="158"/>
      <c r="M518" s="158"/>
      <c r="N518" s="158"/>
      <c r="O518" s="158"/>
      <c r="P518" s="158"/>
      <c r="Q518" s="158"/>
      <c r="V518" s="45" t="s">
        <v>165</v>
      </c>
    </row>
    <row r="519" spans="1:22" s="45" customFormat="1" ht="27.6" outlineLevel="1" x14ac:dyDescent="0.3">
      <c r="A519" s="62">
        <f>A517+1</f>
        <v>494</v>
      </c>
      <c r="B519" s="15" t="s">
        <v>466</v>
      </c>
      <c r="C519" s="140" t="s">
        <v>78</v>
      </c>
      <c r="D519" s="140" t="s">
        <v>385</v>
      </c>
      <c r="E519" s="62">
        <v>1953</v>
      </c>
      <c r="F519" s="62">
        <v>0</v>
      </c>
      <c r="G519" s="63">
        <v>2</v>
      </c>
      <c r="H519" s="53">
        <v>567.9</v>
      </c>
      <c r="I519" s="53">
        <v>504</v>
      </c>
      <c r="J519" s="53">
        <v>327.60000000000002</v>
      </c>
      <c r="K519" s="77">
        <v>19</v>
      </c>
      <c r="L519" s="53">
        <v>1917004</v>
      </c>
      <c r="M519" s="53">
        <v>1186240</v>
      </c>
      <c r="N519" s="53">
        <v>558230</v>
      </c>
      <c r="O519" s="53">
        <v>172534</v>
      </c>
      <c r="P519" s="39">
        <f t="shared" ref="P519:P537" si="147">L519/I519</f>
        <v>3803.5793650793653</v>
      </c>
      <c r="Q519" s="39">
        <f t="shared" ref="Q519:Q537" si="148">SUM(R519:V519)</f>
        <v>16737</v>
      </c>
      <c r="R519" s="118">
        <f t="shared" ref="R519:R537" si="149">IF(G519=1,18174,0)</f>
        <v>0</v>
      </c>
      <c r="S519" s="118">
        <f t="shared" ref="S519:S537" si="150">IF(G519=2,16737,0)</f>
        <v>16737</v>
      </c>
      <c r="T519" s="118">
        <f t="shared" ref="T519:T537" si="151">IF(OR(3=G519,G519=4,G519=5),9807,0)</f>
        <v>0</v>
      </c>
      <c r="U519" s="118">
        <f t="shared" ref="U519:U537" si="152">IF(OR(G519=6,G519=7,G519=8,G519=9),10112,0)</f>
        <v>0</v>
      </c>
      <c r="V519" s="118">
        <f t="shared" ref="V519:V537" si="153">IF(G519&gt;=10,9919,0)</f>
        <v>0</v>
      </c>
    </row>
    <row r="520" spans="1:22" s="45" customFormat="1" ht="27.6" outlineLevel="1" x14ac:dyDescent="0.3">
      <c r="A520" s="62">
        <f>A519+1</f>
        <v>495</v>
      </c>
      <c r="B520" s="15" t="s">
        <v>466</v>
      </c>
      <c r="C520" s="140" t="s">
        <v>78</v>
      </c>
      <c r="D520" s="140" t="s">
        <v>386</v>
      </c>
      <c r="E520" s="62">
        <v>1952</v>
      </c>
      <c r="F520" s="62">
        <v>0</v>
      </c>
      <c r="G520" s="63">
        <v>2</v>
      </c>
      <c r="H520" s="53">
        <v>957.1</v>
      </c>
      <c r="I520" s="53">
        <v>865.2</v>
      </c>
      <c r="J520" s="53">
        <v>865.2</v>
      </c>
      <c r="K520" s="77">
        <v>31</v>
      </c>
      <c r="L520" s="53">
        <v>4123862</v>
      </c>
      <c r="M520" s="53">
        <v>2607900</v>
      </c>
      <c r="N520" s="53">
        <v>1227292</v>
      </c>
      <c r="O520" s="53">
        <v>288670</v>
      </c>
      <c r="P520" s="39">
        <f t="shared" si="147"/>
        <v>4766.3684697179842</v>
      </c>
      <c r="Q520" s="39">
        <f t="shared" si="148"/>
        <v>16737</v>
      </c>
      <c r="R520" s="118">
        <f t="shared" si="149"/>
        <v>0</v>
      </c>
      <c r="S520" s="118">
        <f t="shared" si="150"/>
        <v>16737</v>
      </c>
      <c r="T520" s="118">
        <f t="shared" si="151"/>
        <v>0</v>
      </c>
      <c r="U520" s="118">
        <f t="shared" si="152"/>
        <v>0</v>
      </c>
      <c r="V520" s="118">
        <f t="shared" si="153"/>
        <v>0</v>
      </c>
    </row>
    <row r="521" spans="1:22" s="45" customFormat="1" ht="27.6" outlineLevel="1" x14ac:dyDescent="0.3">
      <c r="A521" s="62">
        <f t="shared" ref="A521:A538" si="154">A520+1</f>
        <v>496</v>
      </c>
      <c r="B521" s="15" t="s">
        <v>466</v>
      </c>
      <c r="C521" s="140" t="s">
        <v>78</v>
      </c>
      <c r="D521" s="140" t="s">
        <v>387</v>
      </c>
      <c r="E521" s="62">
        <v>1945</v>
      </c>
      <c r="F521" s="62">
        <v>0</v>
      </c>
      <c r="G521" s="63">
        <v>3</v>
      </c>
      <c r="H521" s="53">
        <v>385.9</v>
      </c>
      <c r="I521" s="53">
        <v>357.6</v>
      </c>
      <c r="J521" s="53">
        <v>325.10000000000002</v>
      </c>
      <c r="K521" s="77">
        <v>24</v>
      </c>
      <c r="L521" s="53">
        <v>737871</v>
      </c>
      <c r="M521" s="53">
        <v>476650</v>
      </c>
      <c r="N521" s="53">
        <v>224320</v>
      </c>
      <c r="O521" s="53">
        <v>36901</v>
      </c>
      <c r="P521" s="39">
        <f t="shared" si="147"/>
        <v>2063.3976510067114</v>
      </c>
      <c r="Q521" s="39">
        <f t="shared" si="148"/>
        <v>9807</v>
      </c>
      <c r="R521" s="118">
        <f t="shared" si="149"/>
        <v>0</v>
      </c>
      <c r="S521" s="118">
        <f t="shared" si="150"/>
        <v>0</v>
      </c>
      <c r="T521" s="118">
        <f t="shared" si="151"/>
        <v>9807</v>
      </c>
      <c r="U521" s="118">
        <f t="shared" si="152"/>
        <v>0</v>
      </c>
      <c r="V521" s="118">
        <f t="shared" si="153"/>
        <v>0</v>
      </c>
    </row>
    <row r="522" spans="1:22" s="45" customFormat="1" ht="27.6" outlineLevel="1" x14ac:dyDescent="0.3">
      <c r="A522" s="62">
        <f t="shared" si="154"/>
        <v>497</v>
      </c>
      <c r="B522" s="15" t="s">
        <v>466</v>
      </c>
      <c r="C522" s="140" t="s">
        <v>78</v>
      </c>
      <c r="D522" s="140" t="s">
        <v>79</v>
      </c>
      <c r="E522" s="62">
        <v>1945</v>
      </c>
      <c r="F522" s="62">
        <v>1961</v>
      </c>
      <c r="G522" s="63">
        <v>2</v>
      </c>
      <c r="H522" s="53">
        <v>179.2</v>
      </c>
      <c r="I522" s="53">
        <v>123.3</v>
      </c>
      <c r="J522" s="53">
        <v>87.6</v>
      </c>
      <c r="K522" s="77">
        <v>10</v>
      </c>
      <c r="L522" s="53">
        <v>1842444</v>
      </c>
      <c r="M522" s="53">
        <v>1190220</v>
      </c>
      <c r="N522" s="53">
        <v>560104</v>
      </c>
      <c r="O522" s="53">
        <v>92120</v>
      </c>
      <c r="P522" s="39">
        <f t="shared" si="147"/>
        <v>14942.773722627737</v>
      </c>
      <c r="Q522" s="39">
        <f t="shared" si="148"/>
        <v>16737</v>
      </c>
      <c r="R522" s="118">
        <f t="shared" si="149"/>
        <v>0</v>
      </c>
      <c r="S522" s="118">
        <f t="shared" si="150"/>
        <v>16737</v>
      </c>
      <c r="T522" s="118">
        <f t="shared" si="151"/>
        <v>0</v>
      </c>
      <c r="U522" s="118">
        <f t="shared" si="152"/>
        <v>0</v>
      </c>
      <c r="V522" s="118">
        <f t="shared" si="153"/>
        <v>0</v>
      </c>
    </row>
    <row r="523" spans="1:22" s="45" customFormat="1" ht="27.6" outlineLevel="1" x14ac:dyDescent="0.3">
      <c r="A523" s="62">
        <f t="shared" si="154"/>
        <v>498</v>
      </c>
      <c r="B523" s="15" t="s">
        <v>466</v>
      </c>
      <c r="C523" s="140" t="s">
        <v>78</v>
      </c>
      <c r="D523" s="140" t="s">
        <v>388</v>
      </c>
      <c r="E523" s="62">
        <v>1945</v>
      </c>
      <c r="F523" s="62">
        <v>0</v>
      </c>
      <c r="G523" s="63">
        <v>3</v>
      </c>
      <c r="H523" s="53">
        <v>577.20000000000005</v>
      </c>
      <c r="I523" s="53">
        <v>419</v>
      </c>
      <c r="J523" s="53">
        <v>419</v>
      </c>
      <c r="K523" s="77">
        <v>26</v>
      </c>
      <c r="L523" s="53">
        <v>4000000</v>
      </c>
      <c r="M523" s="53">
        <v>2432000</v>
      </c>
      <c r="N523" s="53">
        <v>1368000</v>
      </c>
      <c r="O523" s="53">
        <v>200000</v>
      </c>
      <c r="P523" s="39">
        <f t="shared" si="147"/>
        <v>9546.5393794749398</v>
      </c>
      <c r="Q523" s="39">
        <f t="shared" si="148"/>
        <v>9807</v>
      </c>
      <c r="R523" s="118">
        <f t="shared" si="149"/>
        <v>0</v>
      </c>
      <c r="S523" s="118">
        <f t="shared" si="150"/>
        <v>0</v>
      </c>
      <c r="T523" s="118">
        <f t="shared" si="151"/>
        <v>9807</v>
      </c>
      <c r="U523" s="118">
        <f t="shared" si="152"/>
        <v>0</v>
      </c>
      <c r="V523" s="118">
        <f t="shared" si="153"/>
        <v>0</v>
      </c>
    </row>
    <row r="524" spans="1:22" s="45" customFormat="1" ht="27.6" outlineLevel="1" x14ac:dyDescent="0.3">
      <c r="A524" s="62">
        <f t="shared" si="154"/>
        <v>499</v>
      </c>
      <c r="B524" s="15" t="s">
        <v>466</v>
      </c>
      <c r="C524" s="140" t="s">
        <v>78</v>
      </c>
      <c r="D524" s="140" t="s">
        <v>542</v>
      </c>
      <c r="E524" s="62">
        <v>1958</v>
      </c>
      <c r="F524" s="62">
        <v>0</v>
      </c>
      <c r="G524" s="63">
        <v>2</v>
      </c>
      <c r="H524" s="53">
        <v>532.4</v>
      </c>
      <c r="I524" s="53">
        <v>276.39999999999998</v>
      </c>
      <c r="J524" s="53">
        <v>68</v>
      </c>
      <c r="K524" s="77">
        <v>23</v>
      </c>
      <c r="L524" s="53">
        <v>818295</v>
      </c>
      <c r="M524" s="53">
        <v>528620</v>
      </c>
      <c r="N524" s="53">
        <v>248760</v>
      </c>
      <c r="O524" s="53">
        <v>40915</v>
      </c>
      <c r="P524" s="39">
        <f t="shared" si="147"/>
        <v>2960.546309696093</v>
      </c>
      <c r="Q524" s="39">
        <f t="shared" si="148"/>
        <v>16737</v>
      </c>
      <c r="R524" s="118">
        <f t="shared" si="149"/>
        <v>0</v>
      </c>
      <c r="S524" s="118">
        <f t="shared" si="150"/>
        <v>16737</v>
      </c>
      <c r="T524" s="118">
        <f t="shared" si="151"/>
        <v>0</v>
      </c>
      <c r="U524" s="118">
        <f t="shared" si="152"/>
        <v>0</v>
      </c>
      <c r="V524" s="118">
        <f t="shared" si="153"/>
        <v>0</v>
      </c>
    </row>
    <row r="525" spans="1:22" s="45" customFormat="1" ht="27.6" outlineLevel="1" x14ac:dyDescent="0.3">
      <c r="A525" s="62">
        <f t="shared" si="154"/>
        <v>500</v>
      </c>
      <c r="B525" s="15" t="s">
        <v>466</v>
      </c>
      <c r="C525" s="140" t="s">
        <v>78</v>
      </c>
      <c r="D525" s="140" t="s">
        <v>389</v>
      </c>
      <c r="E525" s="62">
        <v>1945</v>
      </c>
      <c r="F525" s="62">
        <v>0</v>
      </c>
      <c r="G525" s="63">
        <v>2</v>
      </c>
      <c r="H525" s="53">
        <v>267.89999999999998</v>
      </c>
      <c r="I525" s="53">
        <v>229.9</v>
      </c>
      <c r="J525" s="53">
        <v>229.9</v>
      </c>
      <c r="K525" s="77">
        <v>10</v>
      </c>
      <c r="L525" s="53">
        <v>450602</v>
      </c>
      <c r="M525" s="53">
        <v>275750</v>
      </c>
      <c r="N525" s="53">
        <v>129789.99999999999</v>
      </c>
      <c r="O525" s="53">
        <v>45062</v>
      </c>
      <c r="P525" s="39">
        <f t="shared" si="147"/>
        <v>1959.9913005654632</v>
      </c>
      <c r="Q525" s="39">
        <f t="shared" si="148"/>
        <v>16737</v>
      </c>
      <c r="R525" s="118">
        <f t="shared" si="149"/>
        <v>0</v>
      </c>
      <c r="S525" s="118">
        <f t="shared" si="150"/>
        <v>16737</v>
      </c>
      <c r="T525" s="118">
        <f t="shared" si="151"/>
        <v>0</v>
      </c>
      <c r="U525" s="118">
        <f t="shared" si="152"/>
        <v>0</v>
      </c>
      <c r="V525" s="118">
        <f t="shared" si="153"/>
        <v>0</v>
      </c>
    </row>
    <row r="526" spans="1:22" s="45" customFormat="1" ht="27.6" outlineLevel="1" x14ac:dyDescent="0.3">
      <c r="A526" s="62">
        <f t="shared" si="154"/>
        <v>501</v>
      </c>
      <c r="B526" s="15" t="s">
        <v>466</v>
      </c>
      <c r="C526" s="140" t="s">
        <v>78</v>
      </c>
      <c r="D526" s="140" t="s">
        <v>390</v>
      </c>
      <c r="E526" s="62">
        <v>1953</v>
      </c>
      <c r="F526" s="62">
        <v>0</v>
      </c>
      <c r="G526" s="63">
        <v>2</v>
      </c>
      <c r="H526" s="53">
        <v>547</v>
      </c>
      <c r="I526" s="53">
        <v>502.3</v>
      </c>
      <c r="J526" s="53">
        <v>291.8</v>
      </c>
      <c r="K526" s="77">
        <v>19</v>
      </c>
      <c r="L526" s="53">
        <v>1884922</v>
      </c>
      <c r="M526" s="53">
        <v>1217650</v>
      </c>
      <c r="N526" s="53">
        <v>573022</v>
      </c>
      <c r="O526" s="53">
        <v>94250</v>
      </c>
      <c r="P526" s="39">
        <f t="shared" si="147"/>
        <v>3752.5821222377062</v>
      </c>
      <c r="Q526" s="39">
        <f t="shared" si="148"/>
        <v>16737</v>
      </c>
      <c r="R526" s="118">
        <f t="shared" si="149"/>
        <v>0</v>
      </c>
      <c r="S526" s="118">
        <f t="shared" si="150"/>
        <v>16737</v>
      </c>
      <c r="T526" s="118">
        <f t="shared" si="151"/>
        <v>0</v>
      </c>
      <c r="U526" s="118">
        <f t="shared" si="152"/>
        <v>0</v>
      </c>
      <c r="V526" s="118">
        <f t="shared" si="153"/>
        <v>0</v>
      </c>
    </row>
    <row r="527" spans="1:22" s="45" customFormat="1" ht="27.6" outlineLevel="1" x14ac:dyDescent="0.3">
      <c r="A527" s="62">
        <f t="shared" si="154"/>
        <v>502</v>
      </c>
      <c r="B527" s="15" t="s">
        <v>466</v>
      </c>
      <c r="C527" s="140" t="s">
        <v>78</v>
      </c>
      <c r="D527" s="140" t="s">
        <v>391</v>
      </c>
      <c r="E527" s="62">
        <v>1979</v>
      </c>
      <c r="F527" s="62">
        <v>0</v>
      </c>
      <c r="G527" s="63">
        <v>3</v>
      </c>
      <c r="H527" s="53">
        <v>967.7</v>
      </c>
      <c r="I527" s="53">
        <v>726.2</v>
      </c>
      <c r="J527" s="53">
        <v>726.2</v>
      </c>
      <c r="K527" s="77">
        <v>22</v>
      </c>
      <c r="L527" s="53">
        <v>2564677</v>
      </c>
      <c r="M527" s="53">
        <v>1569580</v>
      </c>
      <c r="N527" s="53">
        <v>738637</v>
      </c>
      <c r="O527" s="53">
        <v>256459.99999999997</v>
      </c>
      <c r="P527" s="39">
        <f t="shared" si="147"/>
        <v>3531.6400440649954</v>
      </c>
      <c r="Q527" s="39">
        <f t="shared" si="148"/>
        <v>9807</v>
      </c>
      <c r="R527" s="118">
        <f t="shared" si="149"/>
        <v>0</v>
      </c>
      <c r="S527" s="118">
        <f t="shared" si="150"/>
        <v>0</v>
      </c>
      <c r="T527" s="118">
        <f t="shared" si="151"/>
        <v>9807</v>
      </c>
      <c r="U527" s="118">
        <f t="shared" si="152"/>
        <v>0</v>
      </c>
      <c r="V527" s="118">
        <f t="shared" si="153"/>
        <v>0</v>
      </c>
    </row>
    <row r="528" spans="1:22" s="45" customFormat="1" ht="27.6" outlineLevel="1" x14ac:dyDescent="0.3">
      <c r="A528" s="62">
        <f t="shared" si="154"/>
        <v>503</v>
      </c>
      <c r="B528" s="15" t="s">
        <v>466</v>
      </c>
      <c r="C528" s="140" t="s">
        <v>78</v>
      </c>
      <c r="D528" s="140" t="s">
        <v>392</v>
      </c>
      <c r="E528" s="62">
        <v>1952</v>
      </c>
      <c r="F528" s="62">
        <v>0</v>
      </c>
      <c r="G528" s="63">
        <v>2</v>
      </c>
      <c r="H528" s="53">
        <v>425.2</v>
      </c>
      <c r="I528" s="53">
        <v>380.8</v>
      </c>
      <c r="J528" s="53">
        <v>339.5</v>
      </c>
      <c r="K528" s="77">
        <v>18</v>
      </c>
      <c r="L528" s="53">
        <v>1357680</v>
      </c>
      <c r="M528" s="53">
        <v>877060</v>
      </c>
      <c r="N528" s="53">
        <v>412736</v>
      </c>
      <c r="O528" s="53">
        <v>67884</v>
      </c>
      <c r="P528" s="39">
        <f t="shared" si="147"/>
        <v>3565.3361344537816</v>
      </c>
      <c r="Q528" s="39">
        <f t="shared" si="148"/>
        <v>16737</v>
      </c>
      <c r="R528" s="118">
        <f t="shared" si="149"/>
        <v>0</v>
      </c>
      <c r="S528" s="118">
        <f t="shared" si="150"/>
        <v>16737</v>
      </c>
      <c r="T528" s="118">
        <f t="shared" si="151"/>
        <v>0</v>
      </c>
      <c r="U528" s="118">
        <f t="shared" si="152"/>
        <v>0</v>
      </c>
      <c r="V528" s="118">
        <f t="shared" si="153"/>
        <v>0</v>
      </c>
    </row>
    <row r="529" spans="1:22" s="45" customFormat="1" ht="27.6" outlineLevel="1" x14ac:dyDescent="0.3">
      <c r="A529" s="62">
        <f t="shared" si="154"/>
        <v>504</v>
      </c>
      <c r="B529" s="15" t="s">
        <v>219</v>
      </c>
      <c r="C529" s="140" t="s">
        <v>251</v>
      </c>
      <c r="D529" s="140" t="s">
        <v>393</v>
      </c>
      <c r="E529" s="62">
        <v>1945</v>
      </c>
      <c r="F529" s="62">
        <v>0</v>
      </c>
      <c r="G529" s="63">
        <v>2</v>
      </c>
      <c r="H529" s="53">
        <v>941.6</v>
      </c>
      <c r="I529" s="53">
        <v>633.70000000000005</v>
      </c>
      <c r="J529" s="53">
        <v>131</v>
      </c>
      <c r="K529" s="77">
        <v>12</v>
      </c>
      <c r="L529" s="53">
        <v>2683817</v>
      </c>
      <c r="M529" s="53">
        <v>1147329</v>
      </c>
      <c r="N529" s="53">
        <v>1402291</v>
      </c>
      <c r="O529" s="53">
        <v>134197</v>
      </c>
      <c r="P529" s="39">
        <f t="shared" si="147"/>
        <v>4235.1538582925668</v>
      </c>
      <c r="Q529" s="39">
        <f t="shared" si="148"/>
        <v>16737</v>
      </c>
      <c r="R529" s="118">
        <f t="shared" si="149"/>
        <v>0</v>
      </c>
      <c r="S529" s="118">
        <f t="shared" si="150"/>
        <v>16737</v>
      </c>
      <c r="T529" s="118">
        <f t="shared" si="151"/>
        <v>0</v>
      </c>
      <c r="U529" s="118">
        <f t="shared" si="152"/>
        <v>0</v>
      </c>
      <c r="V529" s="118">
        <f t="shared" si="153"/>
        <v>0</v>
      </c>
    </row>
    <row r="530" spans="1:22" s="45" customFormat="1" ht="27.6" outlineLevel="1" x14ac:dyDescent="0.3">
      <c r="A530" s="62">
        <f t="shared" si="154"/>
        <v>505</v>
      </c>
      <c r="B530" s="15" t="s">
        <v>219</v>
      </c>
      <c r="C530" s="140" t="s">
        <v>251</v>
      </c>
      <c r="D530" s="140" t="s">
        <v>394</v>
      </c>
      <c r="E530" s="62">
        <v>1986</v>
      </c>
      <c r="F530" s="62">
        <v>0</v>
      </c>
      <c r="G530" s="63">
        <v>5</v>
      </c>
      <c r="H530" s="53">
        <v>4760.7</v>
      </c>
      <c r="I530" s="53">
        <v>3517.7</v>
      </c>
      <c r="J530" s="53">
        <v>2025.7</v>
      </c>
      <c r="K530" s="77">
        <v>189</v>
      </c>
      <c r="L530" s="53">
        <v>9570207</v>
      </c>
      <c r="M530" s="53">
        <v>3636680</v>
      </c>
      <c r="N530" s="53">
        <v>5455020</v>
      </c>
      <c r="O530" s="53">
        <v>478507</v>
      </c>
      <c r="P530" s="39">
        <f t="shared" si="147"/>
        <v>2720.5864627455439</v>
      </c>
      <c r="Q530" s="39">
        <f t="shared" si="148"/>
        <v>9807</v>
      </c>
      <c r="R530" s="118">
        <f t="shared" si="149"/>
        <v>0</v>
      </c>
      <c r="S530" s="118">
        <f t="shared" si="150"/>
        <v>0</v>
      </c>
      <c r="T530" s="118">
        <f t="shared" si="151"/>
        <v>9807</v>
      </c>
      <c r="U530" s="118">
        <f t="shared" si="152"/>
        <v>0</v>
      </c>
      <c r="V530" s="118">
        <f t="shared" si="153"/>
        <v>0</v>
      </c>
    </row>
    <row r="531" spans="1:22" s="45" customFormat="1" ht="27.6" outlineLevel="1" x14ac:dyDescent="0.3">
      <c r="A531" s="62">
        <f t="shared" si="154"/>
        <v>506</v>
      </c>
      <c r="B531" s="15" t="s">
        <v>219</v>
      </c>
      <c r="C531" s="140" t="s">
        <v>251</v>
      </c>
      <c r="D531" s="140" t="s">
        <v>395</v>
      </c>
      <c r="E531" s="62">
        <v>1978</v>
      </c>
      <c r="F531" s="62">
        <v>0</v>
      </c>
      <c r="G531" s="63">
        <v>5</v>
      </c>
      <c r="H531" s="53">
        <v>4785.8999999999996</v>
      </c>
      <c r="I531" s="53">
        <v>3541.1</v>
      </c>
      <c r="J531" s="53">
        <v>2393.1</v>
      </c>
      <c r="K531" s="77">
        <v>184</v>
      </c>
      <c r="L531" s="53">
        <v>11134665</v>
      </c>
      <c r="M531" s="53">
        <v>5432000</v>
      </c>
      <c r="N531" s="53">
        <v>5145930</v>
      </c>
      <c r="O531" s="53">
        <v>556735</v>
      </c>
      <c r="P531" s="39">
        <f t="shared" si="147"/>
        <v>3144.4085171274464</v>
      </c>
      <c r="Q531" s="39">
        <f t="shared" si="148"/>
        <v>9807</v>
      </c>
      <c r="R531" s="118">
        <f t="shared" si="149"/>
        <v>0</v>
      </c>
      <c r="S531" s="118">
        <f t="shared" si="150"/>
        <v>0</v>
      </c>
      <c r="T531" s="118">
        <f t="shared" si="151"/>
        <v>9807</v>
      </c>
      <c r="U531" s="118">
        <f t="shared" si="152"/>
        <v>0</v>
      </c>
      <c r="V531" s="118">
        <f t="shared" si="153"/>
        <v>0</v>
      </c>
    </row>
    <row r="532" spans="1:22" s="45" customFormat="1" ht="27.6" outlineLevel="1" x14ac:dyDescent="0.3">
      <c r="A532" s="62">
        <f t="shared" si="154"/>
        <v>507</v>
      </c>
      <c r="B532" s="15" t="s">
        <v>467</v>
      </c>
      <c r="C532" s="140" t="s">
        <v>252</v>
      </c>
      <c r="D532" s="140" t="s">
        <v>396</v>
      </c>
      <c r="E532" s="62">
        <v>1945</v>
      </c>
      <c r="F532" s="62">
        <v>0</v>
      </c>
      <c r="G532" s="63">
        <v>2</v>
      </c>
      <c r="H532" s="53">
        <v>577</v>
      </c>
      <c r="I532" s="53">
        <v>472.3</v>
      </c>
      <c r="J532" s="53">
        <v>360.3</v>
      </c>
      <c r="K532" s="77">
        <v>16</v>
      </c>
      <c r="L532" s="53">
        <v>3087451</v>
      </c>
      <c r="M532" s="53">
        <v>2023810</v>
      </c>
      <c r="N532" s="53">
        <v>909260</v>
      </c>
      <c r="O532" s="53">
        <v>154381</v>
      </c>
      <c r="P532" s="39">
        <f t="shared" si="147"/>
        <v>6537.0548380266782</v>
      </c>
      <c r="Q532" s="39">
        <f t="shared" si="148"/>
        <v>16737</v>
      </c>
      <c r="R532" s="118">
        <f t="shared" si="149"/>
        <v>0</v>
      </c>
      <c r="S532" s="118">
        <f t="shared" si="150"/>
        <v>16737</v>
      </c>
      <c r="T532" s="118">
        <f t="shared" si="151"/>
        <v>0</v>
      </c>
      <c r="U532" s="118">
        <f t="shared" si="152"/>
        <v>0</v>
      </c>
      <c r="V532" s="118">
        <f t="shared" si="153"/>
        <v>0</v>
      </c>
    </row>
    <row r="533" spans="1:22" s="45" customFormat="1" ht="27.6" outlineLevel="1" x14ac:dyDescent="0.3">
      <c r="A533" s="62">
        <f t="shared" si="154"/>
        <v>508</v>
      </c>
      <c r="B533" s="15" t="s">
        <v>467</v>
      </c>
      <c r="C533" s="140" t="s">
        <v>252</v>
      </c>
      <c r="D533" s="140" t="s">
        <v>397</v>
      </c>
      <c r="E533" s="62">
        <v>1945</v>
      </c>
      <c r="F533" s="62">
        <v>0</v>
      </c>
      <c r="G533" s="63">
        <v>3</v>
      </c>
      <c r="H533" s="53">
        <v>215.3</v>
      </c>
      <c r="I533" s="53">
        <v>174.8</v>
      </c>
      <c r="J533" s="53">
        <v>174.8</v>
      </c>
      <c r="K533" s="77">
        <v>4</v>
      </c>
      <c r="L533" s="53">
        <v>1130838</v>
      </c>
      <c r="M533" s="53">
        <v>730524</v>
      </c>
      <c r="N533" s="53">
        <v>343776</v>
      </c>
      <c r="O533" s="53">
        <v>56538</v>
      </c>
      <c r="P533" s="39">
        <f t="shared" si="147"/>
        <v>6469.3249427917617</v>
      </c>
      <c r="Q533" s="39">
        <f t="shared" si="148"/>
        <v>9807</v>
      </c>
      <c r="R533" s="118">
        <f t="shared" si="149"/>
        <v>0</v>
      </c>
      <c r="S533" s="118">
        <f t="shared" si="150"/>
        <v>0</v>
      </c>
      <c r="T533" s="118">
        <f t="shared" si="151"/>
        <v>9807</v>
      </c>
      <c r="U533" s="118">
        <f t="shared" si="152"/>
        <v>0</v>
      </c>
      <c r="V533" s="118">
        <f t="shared" si="153"/>
        <v>0</v>
      </c>
    </row>
    <row r="534" spans="1:22" s="45" customFormat="1" ht="27.6" outlineLevel="1" x14ac:dyDescent="0.3">
      <c r="A534" s="62">
        <f t="shared" si="154"/>
        <v>509</v>
      </c>
      <c r="B534" s="15" t="s">
        <v>467</v>
      </c>
      <c r="C534" s="140" t="s">
        <v>252</v>
      </c>
      <c r="D534" s="140" t="s">
        <v>394</v>
      </c>
      <c r="E534" s="62">
        <v>1945</v>
      </c>
      <c r="F534" s="62">
        <v>0</v>
      </c>
      <c r="G534" s="63">
        <v>2</v>
      </c>
      <c r="H534" s="53">
        <v>262.8</v>
      </c>
      <c r="I534" s="53">
        <v>251.1</v>
      </c>
      <c r="J534" s="53">
        <v>159.30000000000001</v>
      </c>
      <c r="K534" s="77">
        <v>12</v>
      </c>
      <c r="L534" s="53">
        <v>1313020</v>
      </c>
      <c r="M534" s="53">
        <v>848210</v>
      </c>
      <c r="N534" s="53">
        <v>399159</v>
      </c>
      <c r="O534" s="53">
        <v>65651</v>
      </c>
      <c r="P534" s="39">
        <f t="shared" si="147"/>
        <v>5229.0720828355234</v>
      </c>
      <c r="Q534" s="39">
        <f t="shared" si="148"/>
        <v>16737</v>
      </c>
      <c r="R534" s="118">
        <f t="shared" si="149"/>
        <v>0</v>
      </c>
      <c r="S534" s="118">
        <f t="shared" si="150"/>
        <v>16737</v>
      </c>
      <c r="T534" s="118">
        <f t="shared" si="151"/>
        <v>0</v>
      </c>
      <c r="U534" s="118">
        <f t="shared" si="152"/>
        <v>0</v>
      </c>
      <c r="V534" s="118">
        <f t="shared" si="153"/>
        <v>0</v>
      </c>
    </row>
    <row r="535" spans="1:22" s="45" customFormat="1" ht="27.6" outlineLevel="1" x14ac:dyDescent="0.3">
      <c r="A535" s="62">
        <f t="shared" si="154"/>
        <v>510</v>
      </c>
      <c r="B535" s="15" t="s">
        <v>467</v>
      </c>
      <c r="C535" s="140" t="s">
        <v>252</v>
      </c>
      <c r="D535" s="140" t="s">
        <v>398</v>
      </c>
      <c r="E535" s="62">
        <v>1945</v>
      </c>
      <c r="F535" s="62">
        <v>0</v>
      </c>
      <c r="G535" s="63">
        <v>2</v>
      </c>
      <c r="H535" s="53">
        <v>223.3</v>
      </c>
      <c r="I535" s="53">
        <v>217.8</v>
      </c>
      <c r="J535" s="53">
        <v>171.3</v>
      </c>
      <c r="K535" s="77">
        <v>14</v>
      </c>
      <c r="L535" s="53">
        <v>1308755</v>
      </c>
      <c r="M535" s="53">
        <v>845207</v>
      </c>
      <c r="N535" s="53">
        <v>398103</v>
      </c>
      <c r="O535" s="53">
        <v>65444.999999999993</v>
      </c>
      <c r="P535" s="39">
        <f t="shared" si="147"/>
        <v>6008.9761248852155</v>
      </c>
      <c r="Q535" s="39">
        <f t="shared" si="148"/>
        <v>16737</v>
      </c>
      <c r="R535" s="118">
        <f t="shared" si="149"/>
        <v>0</v>
      </c>
      <c r="S535" s="118">
        <f t="shared" si="150"/>
        <v>16737</v>
      </c>
      <c r="T535" s="118">
        <f t="shared" si="151"/>
        <v>0</v>
      </c>
      <c r="U535" s="118">
        <f t="shared" si="152"/>
        <v>0</v>
      </c>
      <c r="V535" s="118">
        <f t="shared" si="153"/>
        <v>0</v>
      </c>
    </row>
    <row r="536" spans="1:22" s="45" customFormat="1" ht="27.6" outlineLevel="1" x14ac:dyDescent="0.3">
      <c r="A536" s="62">
        <f t="shared" si="154"/>
        <v>511</v>
      </c>
      <c r="B536" s="15" t="s">
        <v>467</v>
      </c>
      <c r="C536" s="140" t="s">
        <v>252</v>
      </c>
      <c r="D536" s="140" t="s">
        <v>399</v>
      </c>
      <c r="E536" s="62">
        <v>1945</v>
      </c>
      <c r="F536" s="62">
        <v>0</v>
      </c>
      <c r="G536" s="63">
        <v>3</v>
      </c>
      <c r="H536" s="53">
        <v>117.5</v>
      </c>
      <c r="I536" s="53">
        <v>99.3</v>
      </c>
      <c r="J536" s="53">
        <v>99.3</v>
      </c>
      <c r="K536" s="77">
        <v>7</v>
      </c>
      <c r="L536" s="53">
        <v>658388</v>
      </c>
      <c r="M536" s="53">
        <v>388910</v>
      </c>
      <c r="N536" s="53">
        <v>236550</v>
      </c>
      <c r="O536" s="53">
        <v>32928</v>
      </c>
      <c r="P536" s="39">
        <f t="shared" si="147"/>
        <v>6630.2920443101711</v>
      </c>
      <c r="Q536" s="39">
        <f t="shared" si="148"/>
        <v>9807</v>
      </c>
      <c r="R536" s="118">
        <f t="shared" si="149"/>
        <v>0</v>
      </c>
      <c r="S536" s="118">
        <f t="shared" si="150"/>
        <v>0</v>
      </c>
      <c r="T536" s="118">
        <f t="shared" si="151"/>
        <v>9807</v>
      </c>
      <c r="U536" s="118">
        <f t="shared" si="152"/>
        <v>0</v>
      </c>
      <c r="V536" s="118">
        <f t="shared" si="153"/>
        <v>0</v>
      </c>
    </row>
    <row r="537" spans="1:22" s="45" customFormat="1" ht="27.6" outlineLevel="1" x14ac:dyDescent="0.3">
      <c r="A537" s="62">
        <f t="shared" si="154"/>
        <v>512</v>
      </c>
      <c r="B537" s="15" t="s">
        <v>219</v>
      </c>
      <c r="C537" s="140" t="s">
        <v>251</v>
      </c>
      <c r="D537" s="140" t="s">
        <v>828</v>
      </c>
      <c r="E537" s="61">
        <v>1976</v>
      </c>
      <c r="F537" s="61">
        <v>0</v>
      </c>
      <c r="G537" s="63">
        <v>5</v>
      </c>
      <c r="H537" s="81">
        <v>4676.8999999999996</v>
      </c>
      <c r="I537" s="81">
        <v>3394.7</v>
      </c>
      <c r="J537" s="81">
        <v>2553.1</v>
      </c>
      <c r="K537" s="135">
        <v>161</v>
      </c>
      <c r="L537" s="81">
        <v>9358063</v>
      </c>
      <c r="M537" s="141">
        <v>5000000</v>
      </c>
      <c r="N537" s="81">
        <v>3890160</v>
      </c>
      <c r="O537" s="81">
        <v>467903</v>
      </c>
      <c r="P537" s="39">
        <f t="shared" si="147"/>
        <v>2756.6686305122694</v>
      </c>
      <c r="Q537" s="39">
        <f t="shared" si="148"/>
        <v>9807</v>
      </c>
      <c r="R537" s="118">
        <f t="shared" si="149"/>
        <v>0</v>
      </c>
      <c r="S537" s="118">
        <f t="shared" si="150"/>
        <v>0</v>
      </c>
      <c r="T537" s="118">
        <f t="shared" si="151"/>
        <v>9807</v>
      </c>
      <c r="U537" s="118">
        <f t="shared" si="152"/>
        <v>0</v>
      </c>
      <c r="V537" s="118">
        <f t="shared" si="153"/>
        <v>0</v>
      </c>
    </row>
    <row r="538" spans="1:22" s="45" customFormat="1" x14ac:dyDescent="0.3">
      <c r="A538" s="62">
        <f t="shared" si="154"/>
        <v>513</v>
      </c>
      <c r="B538" s="153" t="s">
        <v>532</v>
      </c>
      <c r="C538" s="153"/>
      <c r="D538" s="153"/>
      <c r="E538" s="153"/>
      <c r="F538" s="153"/>
      <c r="G538" s="153"/>
      <c r="H538" s="74">
        <f t="shared" ref="H538:O538" si="155">SUM(H519:H537)</f>
        <v>21968.499999999993</v>
      </c>
      <c r="I538" s="74">
        <f t="shared" si="155"/>
        <v>16687.199999999997</v>
      </c>
      <c r="J538" s="74">
        <f t="shared" si="155"/>
        <v>11747.799999999997</v>
      </c>
      <c r="K538" s="76">
        <f t="shared" si="155"/>
        <v>801</v>
      </c>
      <c r="L538" s="74">
        <f t="shared" si="155"/>
        <v>59942561</v>
      </c>
      <c r="M538" s="74">
        <f t="shared" si="155"/>
        <v>32414340</v>
      </c>
      <c r="N538" s="74">
        <f t="shared" si="155"/>
        <v>24221140</v>
      </c>
      <c r="O538" s="74">
        <f t="shared" si="155"/>
        <v>3307081</v>
      </c>
      <c r="P538" s="74"/>
      <c r="Q538" s="74"/>
      <c r="V538" s="45" t="s">
        <v>165</v>
      </c>
    </row>
    <row r="539" spans="1:22" s="45" customFormat="1" x14ac:dyDescent="0.3">
      <c r="A539" s="154" t="s">
        <v>225</v>
      </c>
      <c r="B539" s="154"/>
      <c r="C539" s="154"/>
      <c r="D539" s="155"/>
      <c r="E539" s="156"/>
      <c r="F539" s="156"/>
      <c r="G539" s="157"/>
      <c r="H539" s="158"/>
      <c r="I539" s="158"/>
      <c r="J539" s="158"/>
      <c r="K539" s="157"/>
      <c r="L539" s="158"/>
      <c r="M539" s="158"/>
      <c r="N539" s="158"/>
      <c r="O539" s="158"/>
      <c r="P539" s="158"/>
      <c r="Q539" s="158"/>
      <c r="V539" s="45" t="s">
        <v>165</v>
      </c>
    </row>
    <row r="540" spans="1:22" s="45" customFormat="1" outlineLevel="1" x14ac:dyDescent="0.3">
      <c r="A540" s="62">
        <f>A538+1</f>
        <v>514</v>
      </c>
      <c r="B540" s="15" t="s">
        <v>177</v>
      </c>
      <c r="C540" s="15" t="s">
        <v>253</v>
      </c>
      <c r="D540" s="15" t="s">
        <v>400</v>
      </c>
      <c r="E540" s="62">
        <v>1945</v>
      </c>
      <c r="F540" s="62">
        <v>0</v>
      </c>
      <c r="G540" s="63">
        <v>2</v>
      </c>
      <c r="H540" s="39">
        <v>502.9</v>
      </c>
      <c r="I540" s="39">
        <v>407.2</v>
      </c>
      <c r="J540" s="39">
        <v>235.3</v>
      </c>
      <c r="K540" s="139">
        <v>22</v>
      </c>
      <c r="L540" s="39">
        <v>1467371</v>
      </c>
      <c r="M540" s="39">
        <v>1191505.6100000001</v>
      </c>
      <c r="N540" s="39">
        <v>202497.19</v>
      </c>
      <c r="O540" s="39">
        <v>73368.2</v>
      </c>
      <c r="P540" s="39">
        <f t="shared" ref="P540:P586" si="156">L540/I540</f>
        <v>3603.5633595284871</v>
      </c>
      <c r="Q540" s="39">
        <f t="shared" ref="Q540:Q586" si="157">SUM(R540:V540)</f>
        <v>16737</v>
      </c>
      <c r="R540" s="118">
        <f t="shared" ref="R540:R586" si="158">IF(G540=1,18174,0)</f>
        <v>0</v>
      </c>
      <c r="S540" s="118">
        <f t="shared" ref="S540:S586" si="159">IF(G540=2,16737,0)</f>
        <v>16737</v>
      </c>
      <c r="T540" s="118">
        <f t="shared" ref="T540:T586" si="160">IF(OR(3=G540,G540=4,G540=5),9807,0)</f>
        <v>0</v>
      </c>
      <c r="U540" s="118">
        <f t="shared" ref="U540:U586" si="161">IF(OR(G540=6,G540=7,G540=8,G540=9),10112,0)</f>
        <v>0</v>
      </c>
      <c r="V540" s="118">
        <f t="shared" ref="V540:V586" si="162">IF(G540&gt;=10,9919,0)</f>
        <v>0</v>
      </c>
    </row>
    <row r="541" spans="1:22" s="45" customFormat="1" outlineLevel="1" x14ac:dyDescent="0.3">
      <c r="A541" s="62">
        <f>A540+1</f>
        <v>515</v>
      </c>
      <c r="B541" s="15" t="s">
        <v>177</v>
      </c>
      <c r="C541" s="15" t="s">
        <v>253</v>
      </c>
      <c r="D541" s="15" t="s">
        <v>401</v>
      </c>
      <c r="E541" s="62">
        <v>1945</v>
      </c>
      <c r="F541" s="62">
        <v>0</v>
      </c>
      <c r="G541" s="63">
        <v>2</v>
      </c>
      <c r="H541" s="39">
        <v>317.8</v>
      </c>
      <c r="I541" s="39">
        <v>267.7</v>
      </c>
      <c r="J541" s="39">
        <v>182.6</v>
      </c>
      <c r="K541" s="139">
        <v>16</v>
      </c>
      <c r="L541" s="39">
        <v>719199</v>
      </c>
      <c r="M541" s="39">
        <v>583989.63</v>
      </c>
      <c r="N541" s="39">
        <v>99249.37</v>
      </c>
      <c r="O541" s="39">
        <v>35960</v>
      </c>
      <c r="P541" s="39">
        <f t="shared" si="156"/>
        <v>2686.5857302951067</v>
      </c>
      <c r="Q541" s="39">
        <f t="shared" si="157"/>
        <v>16737</v>
      </c>
      <c r="R541" s="118">
        <f t="shared" si="158"/>
        <v>0</v>
      </c>
      <c r="S541" s="118">
        <f t="shared" si="159"/>
        <v>16737</v>
      </c>
      <c r="T541" s="118">
        <f t="shared" si="160"/>
        <v>0</v>
      </c>
      <c r="U541" s="118">
        <f t="shared" si="161"/>
        <v>0</v>
      </c>
      <c r="V541" s="118">
        <f t="shared" si="162"/>
        <v>0</v>
      </c>
    </row>
    <row r="542" spans="1:22" s="45" customFormat="1" outlineLevel="1" x14ac:dyDescent="0.3">
      <c r="A542" s="62">
        <f t="shared" ref="A542:A587" si="163">A541+1</f>
        <v>516</v>
      </c>
      <c r="B542" s="15" t="s">
        <v>177</v>
      </c>
      <c r="C542" s="15" t="s">
        <v>146</v>
      </c>
      <c r="D542" s="15" t="s">
        <v>402</v>
      </c>
      <c r="E542" s="62">
        <v>1945</v>
      </c>
      <c r="F542" s="62">
        <v>0</v>
      </c>
      <c r="G542" s="63">
        <v>3</v>
      </c>
      <c r="H542" s="39">
        <v>693.8</v>
      </c>
      <c r="I542" s="39">
        <v>431.4</v>
      </c>
      <c r="J542" s="39">
        <v>190.7</v>
      </c>
      <c r="K542" s="139">
        <v>21</v>
      </c>
      <c r="L542" s="39">
        <v>1667499</v>
      </c>
      <c r="M542" s="39">
        <v>1354009.03</v>
      </c>
      <c r="N542" s="39">
        <v>230114.77</v>
      </c>
      <c r="O542" s="39">
        <v>83375.199999999997</v>
      </c>
      <c r="P542" s="39">
        <f t="shared" si="156"/>
        <v>3865.3198887343533</v>
      </c>
      <c r="Q542" s="39">
        <f t="shared" si="157"/>
        <v>9807</v>
      </c>
      <c r="R542" s="118">
        <f t="shared" si="158"/>
        <v>0</v>
      </c>
      <c r="S542" s="118">
        <f t="shared" si="159"/>
        <v>0</v>
      </c>
      <c r="T542" s="118">
        <f t="shared" si="160"/>
        <v>9807</v>
      </c>
      <c r="U542" s="118">
        <f t="shared" si="161"/>
        <v>0</v>
      </c>
      <c r="V542" s="118">
        <f t="shared" si="162"/>
        <v>0</v>
      </c>
    </row>
    <row r="543" spans="1:22" s="45" customFormat="1" outlineLevel="1" x14ac:dyDescent="0.3">
      <c r="A543" s="62">
        <f t="shared" si="163"/>
        <v>517</v>
      </c>
      <c r="B543" s="15" t="s">
        <v>177</v>
      </c>
      <c r="C543" s="15" t="s">
        <v>146</v>
      </c>
      <c r="D543" s="15" t="s">
        <v>403</v>
      </c>
      <c r="E543" s="62">
        <v>1945</v>
      </c>
      <c r="F543" s="62">
        <v>0</v>
      </c>
      <c r="G543" s="63">
        <v>3</v>
      </c>
      <c r="H543" s="39">
        <v>594.20000000000005</v>
      </c>
      <c r="I543" s="39">
        <v>480.5</v>
      </c>
      <c r="J543" s="39">
        <v>248.5</v>
      </c>
      <c r="K543" s="139">
        <v>8</v>
      </c>
      <c r="L543" s="39">
        <v>1157805</v>
      </c>
      <c r="M543" s="39">
        <v>940137.65999999992</v>
      </c>
      <c r="N543" s="39">
        <v>159777.14000000001</v>
      </c>
      <c r="O543" s="39">
        <v>57890.2</v>
      </c>
      <c r="P543" s="39">
        <f t="shared" si="156"/>
        <v>2409.5837669094694</v>
      </c>
      <c r="Q543" s="39">
        <f t="shared" si="157"/>
        <v>9807</v>
      </c>
      <c r="R543" s="118">
        <f t="shared" si="158"/>
        <v>0</v>
      </c>
      <c r="S543" s="118">
        <f t="shared" si="159"/>
        <v>0</v>
      </c>
      <c r="T543" s="118">
        <f t="shared" si="160"/>
        <v>9807</v>
      </c>
      <c r="U543" s="118">
        <f t="shared" si="161"/>
        <v>0</v>
      </c>
      <c r="V543" s="118">
        <f t="shared" si="162"/>
        <v>0</v>
      </c>
    </row>
    <row r="544" spans="1:22" s="45" customFormat="1" outlineLevel="1" x14ac:dyDescent="0.3">
      <c r="A544" s="62">
        <f t="shared" si="163"/>
        <v>518</v>
      </c>
      <c r="B544" s="15" t="s">
        <v>177</v>
      </c>
      <c r="C544" s="15" t="s">
        <v>146</v>
      </c>
      <c r="D544" s="15" t="s">
        <v>404</v>
      </c>
      <c r="E544" s="62">
        <v>1945</v>
      </c>
      <c r="F544" s="62">
        <v>0</v>
      </c>
      <c r="G544" s="63">
        <v>3</v>
      </c>
      <c r="H544" s="39">
        <v>339.4</v>
      </c>
      <c r="I544" s="39">
        <v>287.10000000000002</v>
      </c>
      <c r="J544" s="39">
        <v>103.71</v>
      </c>
      <c r="K544" s="139">
        <v>4</v>
      </c>
      <c r="L544" s="39">
        <v>1055323</v>
      </c>
      <c r="M544" s="39">
        <v>856922.26</v>
      </c>
      <c r="N544" s="39">
        <v>145634.54</v>
      </c>
      <c r="O544" s="39">
        <v>52766.2</v>
      </c>
      <c r="P544" s="39">
        <f t="shared" si="156"/>
        <v>3675.8028561476835</v>
      </c>
      <c r="Q544" s="39">
        <f t="shared" si="157"/>
        <v>9807</v>
      </c>
      <c r="R544" s="118">
        <f t="shared" si="158"/>
        <v>0</v>
      </c>
      <c r="S544" s="118">
        <f t="shared" si="159"/>
        <v>0</v>
      </c>
      <c r="T544" s="118">
        <f t="shared" si="160"/>
        <v>9807</v>
      </c>
      <c r="U544" s="118">
        <f t="shared" si="161"/>
        <v>0</v>
      </c>
      <c r="V544" s="118">
        <f t="shared" si="162"/>
        <v>0</v>
      </c>
    </row>
    <row r="545" spans="1:22" s="45" customFormat="1" outlineLevel="1" x14ac:dyDescent="0.3">
      <c r="A545" s="62">
        <f t="shared" si="163"/>
        <v>519</v>
      </c>
      <c r="B545" s="15" t="s">
        <v>177</v>
      </c>
      <c r="C545" s="15" t="s">
        <v>146</v>
      </c>
      <c r="D545" s="15" t="s">
        <v>405</v>
      </c>
      <c r="E545" s="62">
        <v>1945</v>
      </c>
      <c r="F545" s="62">
        <v>0</v>
      </c>
      <c r="G545" s="63">
        <v>2</v>
      </c>
      <c r="H545" s="39">
        <v>261.3</v>
      </c>
      <c r="I545" s="39">
        <v>225.2</v>
      </c>
      <c r="J545" s="39">
        <v>21.2</v>
      </c>
      <c r="K545" s="139">
        <v>8</v>
      </c>
      <c r="L545" s="39">
        <v>595812</v>
      </c>
      <c r="M545" s="39">
        <v>483799.34</v>
      </c>
      <c r="N545" s="39">
        <v>82222.11</v>
      </c>
      <c r="O545" s="39">
        <v>29790.55</v>
      </c>
      <c r="P545" s="39">
        <f t="shared" si="156"/>
        <v>2645.7015985790408</v>
      </c>
      <c r="Q545" s="39">
        <f t="shared" si="157"/>
        <v>16737</v>
      </c>
      <c r="R545" s="118">
        <f t="shared" si="158"/>
        <v>0</v>
      </c>
      <c r="S545" s="118">
        <f t="shared" si="159"/>
        <v>16737</v>
      </c>
      <c r="T545" s="118">
        <f t="shared" si="160"/>
        <v>0</v>
      </c>
      <c r="U545" s="118">
        <f t="shared" si="161"/>
        <v>0</v>
      </c>
      <c r="V545" s="118">
        <f t="shared" si="162"/>
        <v>0</v>
      </c>
    </row>
    <row r="546" spans="1:22" s="45" customFormat="1" outlineLevel="1" x14ac:dyDescent="0.3">
      <c r="A546" s="62">
        <f t="shared" si="163"/>
        <v>520</v>
      </c>
      <c r="B546" s="15" t="s">
        <v>177</v>
      </c>
      <c r="C546" s="15" t="s">
        <v>146</v>
      </c>
      <c r="D546" s="15" t="s">
        <v>543</v>
      </c>
      <c r="E546" s="62">
        <v>1945</v>
      </c>
      <c r="F546" s="62">
        <v>0</v>
      </c>
      <c r="G546" s="63">
        <v>2</v>
      </c>
      <c r="H546" s="39">
        <v>355.6</v>
      </c>
      <c r="I546" s="39">
        <v>322.89999999999998</v>
      </c>
      <c r="J546" s="39">
        <v>146.19999999999999</v>
      </c>
      <c r="K546" s="139">
        <v>11</v>
      </c>
      <c r="L546" s="39">
        <v>911712</v>
      </c>
      <c r="M546" s="39">
        <v>740310.16</v>
      </c>
      <c r="N546" s="39">
        <v>125816.24</v>
      </c>
      <c r="O546" s="39">
        <v>45585.599999999999</v>
      </c>
      <c r="P546" s="39">
        <f t="shared" si="156"/>
        <v>2823.5119231960362</v>
      </c>
      <c r="Q546" s="39">
        <f t="shared" si="157"/>
        <v>16737</v>
      </c>
      <c r="R546" s="118">
        <f t="shared" si="158"/>
        <v>0</v>
      </c>
      <c r="S546" s="118">
        <f t="shared" si="159"/>
        <v>16737</v>
      </c>
      <c r="T546" s="118">
        <f t="shared" si="160"/>
        <v>0</v>
      </c>
      <c r="U546" s="118">
        <f t="shared" si="161"/>
        <v>0</v>
      </c>
      <c r="V546" s="118">
        <f t="shared" si="162"/>
        <v>0</v>
      </c>
    </row>
    <row r="547" spans="1:22" s="45" customFormat="1" outlineLevel="1" x14ac:dyDescent="0.3">
      <c r="A547" s="62">
        <f t="shared" si="163"/>
        <v>521</v>
      </c>
      <c r="B547" s="15" t="s">
        <v>177</v>
      </c>
      <c r="C547" s="15" t="s">
        <v>146</v>
      </c>
      <c r="D547" s="15" t="s">
        <v>406</v>
      </c>
      <c r="E547" s="62">
        <v>1945</v>
      </c>
      <c r="F547" s="62">
        <v>0</v>
      </c>
      <c r="G547" s="63">
        <v>3</v>
      </c>
      <c r="H547" s="39">
        <v>609.9</v>
      </c>
      <c r="I547" s="39">
        <v>476</v>
      </c>
      <c r="J547" s="39">
        <v>476</v>
      </c>
      <c r="K547" s="139">
        <v>16</v>
      </c>
      <c r="L547" s="39">
        <v>820623</v>
      </c>
      <c r="M547" s="39">
        <v>666345.8600000001</v>
      </c>
      <c r="N547" s="39">
        <v>113245.94</v>
      </c>
      <c r="O547" s="39">
        <v>41031.199999999997</v>
      </c>
      <c r="P547" s="39">
        <f t="shared" si="156"/>
        <v>1723.9978991596638</v>
      </c>
      <c r="Q547" s="39">
        <f t="shared" si="157"/>
        <v>9807</v>
      </c>
      <c r="R547" s="118">
        <f t="shared" si="158"/>
        <v>0</v>
      </c>
      <c r="S547" s="118">
        <f t="shared" si="159"/>
        <v>0</v>
      </c>
      <c r="T547" s="118">
        <f t="shared" si="160"/>
        <v>9807</v>
      </c>
      <c r="U547" s="118">
        <f t="shared" si="161"/>
        <v>0</v>
      </c>
      <c r="V547" s="118">
        <f t="shared" si="162"/>
        <v>0</v>
      </c>
    </row>
    <row r="548" spans="1:22" s="45" customFormat="1" outlineLevel="1" x14ac:dyDescent="0.3">
      <c r="A548" s="62">
        <f t="shared" si="163"/>
        <v>522</v>
      </c>
      <c r="B548" s="15" t="s">
        <v>177</v>
      </c>
      <c r="C548" s="15" t="s">
        <v>146</v>
      </c>
      <c r="D548" s="15" t="s">
        <v>414</v>
      </c>
      <c r="E548" s="62">
        <v>1945</v>
      </c>
      <c r="F548" s="62">
        <v>0</v>
      </c>
      <c r="G548" s="63">
        <v>2</v>
      </c>
      <c r="H548" s="39">
        <v>380.8</v>
      </c>
      <c r="I548" s="39">
        <v>342.7</v>
      </c>
      <c r="J548" s="39">
        <v>108.1</v>
      </c>
      <c r="K548" s="139">
        <v>5</v>
      </c>
      <c r="L548" s="39">
        <v>557234</v>
      </c>
      <c r="M548" s="39">
        <v>452474.05</v>
      </c>
      <c r="N548" s="39">
        <v>76897.95</v>
      </c>
      <c r="O548" s="39">
        <v>27862</v>
      </c>
      <c r="P548" s="39">
        <f t="shared" si="156"/>
        <v>1626.0110884155238</v>
      </c>
      <c r="Q548" s="39">
        <f t="shared" si="157"/>
        <v>16737</v>
      </c>
      <c r="R548" s="118">
        <f t="shared" si="158"/>
        <v>0</v>
      </c>
      <c r="S548" s="118">
        <f t="shared" si="159"/>
        <v>16737</v>
      </c>
      <c r="T548" s="118">
        <f t="shared" si="160"/>
        <v>0</v>
      </c>
      <c r="U548" s="118">
        <f t="shared" si="161"/>
        <v>0</v>
      </c>
      <c r="V548" s="118">
        <f t="shared" si="162"/>
        <v>0</v>
      </c>
    </row>
    <row r="549" spans="1:22" s="45" customFormat="1" outlineLevel="1" x14ac:dyDescent="0.3">
      <c r="A549" s="62">
        <f t="shared" si="163"/>
        <v>523</v>
      </c>
      <c r="B549" s="15" t="s">
        <v>177</v>
      </c>
      <c r="C549" s="15" t="s">
        <v>146</v>
      </c>
      <c r="D549" s="15" t="s">
        <v>407</v>
      </c>
      <c r="E549" s="62">
        <v>1945</v>
      </c>
      <c r="F549" s="62">
        <v>0</v>
      </c>
      <c r="G549" s="63">
        <v>2</v>
      </c>
      <c r="H549" s="39">
        <v>409.7</v>
      </c>
      <c r="I549" s="39">
        <v>305.10000000000002</v>
      </c>
      <c r="J549" s="39">
        <v>92.6</v>
      </c>
      <c r="K549" s="139">
        <v>18</v>
      </c>
      <c r="L549" s="39">
        <v>1307001</v>
      </c>
      <c r="M549" s="39">
        <v>1061284.97</v>
      </c>
      <c r="N549" s="39">
        <v>180366.03</v>
      </c>
      <c r="O549" s="39">
        <v>65350</v>
      </c>
      <c r="P549" s="39">
        <f t="shared" si="156"/>
        <v>4283.8446411012783</v>
      </c>
      <c r="Q549" s="39">
        <f t="shared" si="157"/>
        <v>16737</v>
      </c>
      <c r="R549" s="118">
        <f t="shared" si="158"/>
        <v>0</v>
      </c>
      <c r="S549" s="118">
        <f t="shared" si="159"/>
        <v>16737</v>
      </c>
      <c r="T549" s="118">
        <f t="shared" si="160"/>
        <v>0</v>
      </c>
      <c r="U549" s="118">
        <f t="shared" si="161"/>
        <v>0</v>
      </c>
      <c r="V549" s="118">
        <f t="shared" si="162"/>
        <v>0</v>
      </c>
    </row>
    <row r="550" spans="1:22" s="45" customFormat="1" outlineLevel="1" x14ac:dyDescent="0.3">
      <c r="A550" s="62">
        <f t="shared" si="163"/>
        <v>524</v>
      </c>
      <c r="B550" s="15" t="s">
        <v>177</v>
      </c>
      <c r="C550" s="15" t="s">
        <v>146</v>
      </c>
      <c r="D550" s="15" t="s">
        <v>408</v>
      </c>
      <c r="E550" s="62">
        <v>1945</v>
      </c>
      <c r="F550" s="62">
        <v>0</v>
      </c>
      <c r="G550" s="63">
        <v>2</v>
      </c>
      <c r="H550" s="39">
        <v>394.6</v>
      </c>
      <c r="I550" s="39">
        <v>298.5</v>
      </c>
      <c r="J550" s="39">
        <v>161.30000000000001</v>
      </c>
      <c r="K550" s="139">
        <v>8</v>
      </c>
      <c r="L550" s="39">
        <v>1094531</v>
      </c>
      <c r="M550" s="39">
        <v>888759.16</v>
      </c>
      <c r="N550" s="39">
        <v>151045.24</v>
      </c>
      <c r="O550" s="39">
        <v>54726.6</v>
      </c>
      <c r="P550" s="39">
        <f t="shared" si="156"/>
        <v>3666.7705192629815</v>
      </c>
      <c r="Q550" s="39">
        <f t="shared" si="157"/>
        <v>16737</v>
      </c>
      <c r="R550" s="118">
        <f t="shared" si="158"/>
        <v>0</v>
      </c>
      <c r="S550" s="118">
        <f t="shared" si="159"/>
        <v>16737</v>
      </c>
      <c r="T550" s="118">
        <f t="shared" si="160"/>
        <v>0</v>
      </c>
      <c r="U550" s="118">
        <f t="shared" si="161"/>
        <v>0</v>
      </c>
      <c r="V550" s="118">
        <f t="shared" si="162"/>
        <v>0</v>
      </c>
    </row>
    <row r="551" spans="1:22" s="45" customFormat="1" outlineLevel="1" x14ac:dyDescent="0.3">
      <c r="A551" s="62">
        <f t="shared" si="163"/>
        <v>525</v>
      </c>
      <c r="B551" s="15" t="s">
        <v>177</v>
      </c>
      <c r="C551" s="15" t="s">
        <v>146</v>
      </c>
      <c r="D551" s="15" t="s">
        <v>409</v>
      </c>
      <c r="E551" s="62">
        <v>1945</v>
      </c>
      <c r="F551" s="62">
        <v>0</v>
      </c>
      <c r="G551" s="63">
        <v>2</v>
      </c>
      <c r="H551" s="39">
        <v>401.3</v>
      </c>
      <c r="I551" s="39">
        <v>372.9</v>
      </c>
      <c r="J551" s="39">
        <v>142.4</v>
      </c>
      <c r="K551" s="139">
        <v>27</v>
      </c>
      <c r="L551" s="39">
        <v>1635702</v>
      </c>
      <c r="M551" s="39">
        <v>1328190.01</v>
      </c>
      <c r="N551" s="39">
        <v>225726.89</v>
      </c>
      <c r="O551" s="39">
        <v>81785.100000000006</v>
      </c>
      <c r="P551" s="39">
        <f t="shared" si="156"/>
        <v>4386.4360418342721</v>
      </c>
      <c r="Q551" s="39">
        <f t="shared" si="157"/>
        <v>16737</v>
      </c>
      <c r="R551" s="118">
        <f t="shared" si="158"/>
        <v>0</v>
      </c>
      <c r="S551" s="118">
        <f t="shared" si="159"/>
        <v>16737</v>
      </c>
      <c r="T551" s="118">
        <f t="shared" si="160"/>
        <v>0</v>
      </c>
      <c r="U551" s="118">
        <f t="shared" si="161"/>
        <v>0</v>
      </c>
      <c r="V551" s="118">
        <f t="shared" si="162"/>
        <v>0</v>
      </c>
    </row>
    <row r="552" spans="1:22" s="45" customFormat="1" outlineLevel="1" x14ac:dyDescent="0.3">
      <c r="A552" s="62">
        <f t="shared" si="163"/>
        <v>526</v>
      </c>
      <c r="B552" s="15" t="s">
        <v>177</v>
      </c>
      <c r="C552" s="15" t="s">
        <v>146</v>
      </c>
      <c r="D552" s="15" t="s">
        <v>415</v>
      </c>
      <c r="E552" s="62">
        <v>1945</v>
      </c>
      <c r="F552" s="62">
        <v>0</v>
      </c>
      <c r="G552" s="63">
        <v>2</v>
      </c>
      <c r="H552" s="39">
        <v>174.2</v>
      </c>
      <c r="I552" s="39">
        <v>167.1</v>
      </c>
      <c r="J552" s="39">
        <v>82.9</v>
      </c>
      <c r="K552" s="139">
        <v>12</v>
      </c>
      <c r="L552" s="39">
        <v>415781</v>
      </c>
      <c r="M552" s="39">
        <v>337614.13</v>
      </c>
      <c r="N552" s="39">
        <v>57377.770000000004</v>
      </c>
      <c r="O552" s="39">
        <v>20789.099999999999</v>
      </c>
      <c r="P552" s="39">
        <f t="shared" si="156"/>
        <v>2488.2166367444643</v>
      </c>
      <c r="Q552" s="39">
        <f t="shared" si="157"/>
        <v>16737</v>
      </c>
      <c r="R552" s="118">
        <f t="shared" si="158"/>
        <v>0</v>
      </c>
      <c r="S552" s="118">
        <f t="shared" si="159"/>
        <v>16737</v>
      </c>
      <c r="T552" s="118">
        <f t="shared" si="160"/>
        <v>0</v>
      </c>
      <c r="U552" s="118">
        <f t="shared" si="161"/>
        <v>0</v>
      </c>
      <c r="V552" s="118">
        <f t="shared" si="162"/>
        <v>0</v>
      </c>
    </row>
    <row r="553" spans="1:22" s="45" customFormat="1" outlineLevel="1" x14ac:dyDescent="0.3">
      <c r="A553" s="62">
        <f t="shared" si="163"/>
        <v>527</v>
      </c>
      <c r="B553" s="15" t="s">
        <v>177</v>
      </c>
      <c r="C553" s="15" t="s">
        <v>146</v>
      </c>
      <c r="D553" s="15" t="s">
        <v>410</v>
      </c>
      <c r="E553" s="62">
        <v>1945</v>
      </c>
      <c r="F553" s="62">
        <v>0</v>
      </c>
      <c r="G553" s="63">
        <v>1</v>
      </c>
      <c r="H553" s="39">
        <v>190.5</v>
      </c>
      <c r="I553" s="39">
        <v>184.4</v>
      </c>
      <c r="J553" s="39">
        <v>63</v>
      </c>
      <c r="K553" s="139">
        <v>12</v>
      </c>
      <c r="L553" s="39">
        <v>853158</v>
      </c>
      <c r="M553" s="39">
        <v>692764.3</v>
      </c>
      <c r="N553" s="39">
        <v>117735.8</v>
      </c>
      <c r="O553" s="39">
        <v>42657.9</v>
      </c>
      <c r="P553" s="39">
        <f t="shared" si="156"/>
        <v>4626.6702819956618</v>
      </c>
      <c r="Q553" s="39">
        <f t="shared" si="157"/>
        <v>18174</v>
      </c>
      <c r="R553" s="118">
        <f t="shared" si="158"/>
        <v>18174</v>
      </c>
      <c r="S553" s="118">
        <f t="shared" si="159"/>
        <v>0</v>
      </c>
      <c r="T553" s="118">
        <f t="shared" si="160"/>
        <v>0</v>
      </c>
      <c r="U553" s="118">
        <f t="shared" si="161"/>
        <v>0</v>
      </c>
      <c r="V553" s="118">
        <f t="shared" si="162"/>
        <v>0</v>
      </c>
    </row>
    <row r="554" spans="1:22" s="45" customFormat="1" outlineLevel="1" x14ac:dyDescent="0.3">
      <c r="A554" s="62">
        <f t="shared" si="163"/>
        <v>528</v>
      </c>
      <c r="B554" s="15" t="s">
        <v>177</v>
      </c>
      <c r="C554" s="15" t="s">
        <v>146</v>
      </c>
      <c r="D554" s="15" t="s">
        <v>294</v>
      </c>
      <c r="E554" s="62">
        <v>1945</v>
      </c>
      <c r="F554" s="62">
        <v>1973</v>
      </c>
      <c r="G554" s="63">
        <v>2</v>
      </c>
      <c r="H554" s="39">
        <v>552.4</v>
      </c>
      <c r="I554" s="39">
        <v>508.3</v>
      </c>
      <c r="J554" s="39">
        <v>318.7</v>
      </c>
      <c r="K554" s="139">
        <v>28</v>
      </c>
      <c r="L554" s="39">
        <v>1525954</v>
      </c>
      <c r="M554" s="39">
        <v>1239074.76</v>
      </c>
      <c r="N554" s="39">
        <v>210581.64</v>
      </c>
      <c r="O554" s="39">
        <v>76297.600000000006</v>
      </c>
      <c r="P554" s="39">
        <f t="shared" si="156"/>
        <v>3002.0735785953175</v>
      </c>
      <c r="Q554" s="39">
        <f t="shared" si="157"/>
        <v>16737</v>
      </c>
      <c r="R554" s="118">
        <f t="shared" si="158"/>
        <v>0</v>
      </c>
      <c r="S554" s="118">
        <f t="shared" si="159"/>
        <v>16737</v>
      </c>
      <c r="T554" s="118">
        <f t="shared" si="160"/>
        <v>0</v>
      </c>
      <c r="U554" s="118">
        <f t="shared" si="161"/>
        <v>0</v>
      </c>
      <c r="V554" s="118">
        <f t="shared" si="162"/>
        <v>0</v>
      </c>
    </row>
    <row r="555" spans="1:22" s="45" customFormat="1" outlineLevel="1" x14ac:dyDescent="0.3">
      <c r="A555" s="62">
        <f t="shared" si="163"/>
        <v>529</v>
      </c>
      <c r="B555" s="15" t="s">
        <v>177</v>
      </c>
      <c r="C555" s="15" t="s">
        <v>146</v>
      </c>
      <c r="D555" s="15" t="s">
        <v>411</v>
      </c>
      <c r="E555" s="62">
        <v>1945</v>
      </c>
      <c r="F555" s="62">
        <v>0</v>
      </c>
      <c r="G555" s="63">
        <v>2</v>
      </c>
      <c r="H555" s="39">
        <v>492.8</v>
      </c>
      <c r="I555" s="39">
        <v>420</v>
      </c>
      <c r="J555" s="39">
        <v>249</v>
      </c>
      <c r="K555" s="139">
        <v>21</v>
      </c>
      <c r="L555" s="39">
        <v>1088477</v>
      </c>
      <c r="M555" s="39">
        <v>883843.31</v>
      </c>
      <c r="N555" s="39">
        <v>150209.79</v>
      </c>
      <c r="O555" s="39">
        <v>54423.9</v>
      </c>
      <c r="P555" s="39">
        <f t="shared" si="156"/>
        <v>2591.611904761905</v>
      </c>
      <c r="Q555" s="39">
        <f t="shared" si="157"/>
        <v>16737</v>
      </c>
      <c r="R555" s="118">
        <f t="shared" si="158"/>
        <v>0</v>
      </c>
      <c r="S555" s="118">
        <f t="shared" si="159"/>
        <v>16737</v>
      </c>
      <c r="T555" s="118">
        <f t="shared" si="160"/>
        <v>0</v>
      </c>
      <c r="U555" s="118">
        <f t="shared" si="161"/>
        <v>0</v>
      </c>
      <c r="V555" s="118">
        <f t="shared" si="162"/>
        <v>0</v>
      </c>
    </row>
    <row r="556" spans="1:22" s="45" customFormat="1" outlineLevel="1" x14ac:dyDescent="0.3">
      <c r="A556" s="62">
        <f t="shared" si="163"/>
        <v>530</v>
      </c>
      <c r="B556" s="15" t="s">
        <v>177</v>
      </c>
      <c r="C556" s="15" t="s">
        <v>146</v>
      </c>
      <c r="D556" s="15" t="s">
        <v>412</v>
      </c>
      <c r="E556" s="62">
        <v>1945</v>
      </c>
      <c r="F556" s="62">
        <v>0</v>
      </c>
      <c r="G556" s="63">
        <v>2</v>
      </c>
      <c r="H556" s="39">
        <v>332.8</v>
      </c>
      <c r="I556" s="39">
        <v>294.8</v>
      </c>
      <c r="J556" s="39">
        <v>209.9</v>
      </c>
      <c r="K556" s="139">
        <v>22</v>
      </c>
      <c r="L556" s="39">
        <v>1371687</v>
      </c>
      <c r="M556" s="39">
        <v>1113809.83</v>
      </c>
      <c r="N556" s="39">
        <v>189292.82</v>
      </c>
      <c r="O556" s="39">
        <v>68584.350000000006</v>
      </c>
      <c r="P556" s="39">
        <f t="shared" si="156"/>
        <v>4652.9409769335143</v>
      </c>
      <c r="Q556" s="39">
        <f t="shared" si="157"/>
        <v>16737</v>
      </c>
      <c r="R556" s="118">
        <f t="shared" si="158"/>
        <v>0</v>
      </c>
      <c r="S556" s="118">
        <f t="shared" si="159"/>
        <v>16737</v>
      </c>
      <c r="T556" s="118">
        <f t="shared" si="160"/>
        <v>0</v>
      </c>
      <c r="U556" s="118">
        <f t="shared" si="161"/>
        <v>0</v>
      </c>
      <c r="V556" s="118">
        <f t="shared" si="162"/>
        <v>0</v>
      </c>
    </row>
    <row r="557" spans="1:22" s="45" customFormat="1" outlineLevel="1" x14ac:dyDescent="0.3">
      <c r="A557" s="62">
        <f t="shared" si="163"/>
        <v>531</v>
      </c>
      <c r="B557" s="15" t="s">
        <v>177</v>
      </c>
      <c r="C557" s="15" t="s">
        <v>146</v>
      </c>
      <c r="D557" s="15" t="s">
        <v>416</v>
      </c>
      <c r="E557" s="62">
        <v>1945</v>
      </c>
      <c r="F557" s="62">
        <v>1964</v>
      </c>
      <c r="G557" s="63">
        <v>2</v>
      </c>
      <c r="H557" s="39">
        <v>325.8</v>
      </c>
      <c r="I557" s="39">
        <v>307.3</v>
      </c>
      <c r="J557" s="39">
        <v>161.4</v>
      </c>
      <c r="K557" s="139">
        <v>15</v>
      </c>
      <c r="L557" s="39">
        <v>1357453</v>
      </c>
      <c r="M557" s="39">
        <v>1102251.8799999999</v>
      </c>
      <c r="N557" s="39">
        <v>187328.52</v>
      </c>
      <c r="O557" s="39">
        <v>67872.600000000006</v>
      </c>
      <c r="P557" s="39">
        <f t="shared" si="156"/>
        <v>4417.3543768304589</v>
      </c>
      <c r="Q557" s="39">
        <f t="shared" si="157"/>
        <v>16737</v>
      </c>
      <c r="R557" s="118">
        <f t="shared" si="158"/>
        <v>0</v>
      </c>
      <c r="S557" s="118">
        <f t="shared" si="159"/>
        <v>16737</v>
      </c>
      <c r="T557" s="118">
        <f t="shared" si="160"/>
        <v>0</v>
      </c>
      <c r="U557" s="118">
        <f t="shared" si="161"/>
        <v>0</v>
      </c>
      <c r="V557" s="118">
        <f t="shared" si="162"/>
        <v>0</v>
      </c>
    </row>
    <row r="558" spans="1:22" s="45" customFormat="1" outlineLevel="1" x14ac:dyDescent="0.3">
      <c r="A558" s="62">
        <f t="shared" si="163"/>
        <v>532</v>
      </c>
      <c r="B558" s="15" t="s">
        <v>177</v>
      </c>
      <c r="C558" s="15" t="s">
        <v>146</v>
      </c>
      <c r="D558" s="15" t="s">
        <v>417</v>
      </c>
      <c r="E558" s="62">
        <v>1971</v>
      </c>
      <c r="F558" s="62">
        <v>0</v>
      </c>
      <c r="G558" s="63">
        <v>2</v>
      </c>
      <c r="H558" s="39">
        <v>1199.4000000000001</v>
      </c>
      <c r="I558" s="39">
        <v>750.3</v>
      </c>
      <c r="J558" s="39">
        <v>432.9</v>
      </c>
      <c r="K558" s="139">
        <v>37</v>
      </c>
      <c r="L558" s="39">
        <v>1140338</v>
      </c>
      <c r="M558" s="39">
        <v>925954.14</v>
      </c>
      <c r="N558" s="39">
        <v>157366.66</v>
      </c>
      <c r="O558" s="39">
        <v>57017.2</v>
      </c>
      <c r="P558" s="39">
        <f t="shared" si="156"/>
        <v>1519.8427295748368</v>
      </c>
      <c r="Q558" s="39">
        <f t="shared" si="157"/>
        <v>16737</v>
      </c>
      <c r="R558" s="118">
        <f t="shared" si="158"/>
        <v>0</v>
      </c>
      <c r="S558" s="118">
        <f t="shared" si="159"/>
        <v>16737</v>
      </c>
      <c r="T558" s="118">
        <f t="shared" si="160"/>
        <v>0</v>
      </c>
      <c r="U558" s="118">
        <f t="shared" si="161"/>
        <v>0</v>
      </c>
      <c r="V558" s="118">
        <f t="shared" si="162"/>
        <v>0</v>
      </c>
    </row>
    <row r="559" spans="1:22" s="45" customFormat="1" outlineLevel="1" x14ac:dyDescent="0.3">
      <c r="A559" s="62">
        <f t="shared" si="163"/>
        <v>533</v>
      </c>
      <c r="B559" s="15" t="s">
        <v>177</v>
      </c>
      <c r="C559" s="15" t="s">
        <v>146</v>
      </c>
      <c r="D559" s="15" t="s">
        <v>413</v>
      </c>
      <c r="E559" s="62">
        <v>1973</v>
      </c>
      <c r="F559" s="62">
        <v>0</v>
      </c>
      <c r="G559" s="63">
        <v>2</v>
      </c>
      <c r="H559" s="39">
        <v>1129.5999999999999</v>
      </c>
      <c r="I559" s="39">
        <v>869.3</v>
      </c>
      <c r="J559" s="39">
        <v>560.1</v>
      </c>
      <c r="K559" s="139">
        <v>34</v>
      </c>
      <c r="L559" s="39">
        <v>1382888</v>
      </c>
      <c r="M559" s="39">
        <v>1122905.1399999999</v>
      </c>
      <c r="N559" s="39">
        <v>190838.56</v>
      </c>
      <c r="O559" s="39">
        <v>69144.3</v>
      </c>
      <c r="P559" s="39">
        <f t="shared" si="156"/>
        <v>1590.8063959507651</v>
      </c>
      <c r="Q559" s="39">
        <f t="shared" si="157"/>
        <v>16737</v>
      </c>
      <c r="R559" s="118">
        <f t="shared" si="158"/>
        <v>0</v>
      </c>
      <c r="S559" s="118">
        <f t="shared" si="159"/>
        <v>16737</v>
      </c>
      <c r="T559" s="118">
        <f t="shared" si="160"/>
        <v>0</v>
      </c>
      <c r="U559" s="118">
        <f t="shared" si="161"/>
        <v>0</v>
      </c>
      <c r="V559" s="118">
        <f t="shared" si="162"/>
        <v>0</v>
      </c>
    </row>
    <row r="560" spans="1:22" s="45" customFormat="1" outlineLevel="1" x14ac:dyDescent="0.3">
      <c r="A560" s="62">
        <f t="shared" si="163"/>
        <v>534</v>
      </c>
      <c r="B560" s="15" t="s">
        <v>178</v>
      </c>
      <c r="C560" s="15" t="s">
        <v>434</v>
      </c>
      <c r="D560" s="15" t="s">
        <v>418</v>
      </c>
      <c r="E560" s="62">
        <v>1945</v>
      </c>
      <c r="F560" s="62">
        <v>0</v>
      </c>
      <c r="G560" s="63">
        <v>2</v>
      </c>
      <c r="H560" s="39">
        <v>587.29999999999995</v>
      </c>
      <c r="I560" s="39">
        <v>322</v>
      </c>
      <c r="J560" s="39">
        <v>239.4</v>
      </c>
      <c r="K560" s="139">
        <v>12</v>
      </c>
      <c r="L560" s="39">
        <v>793696</v>
      </c>
      <c r="M560" s="39">
        <v>644481.51</v>
      </c>
      <c r="N560" s="39">
        <v>69845.490000000005</v>
      </c>
      <c r="O560" s="39">
        <v>79369</v>
      </c>
      <c r="P560" s="39">
        <f t="shared" si="156"/>
        <v>2464.8944099378882</v>
      </c>
      <c r="Q560" s="39">
        <f t="shared" si="157"/>
        <v>16737</v>
      </c>
      <c r="R560" s="118">
        <f t="shared" si="158"/>
        <v>0</v>
      </c>
      <c r="S560" s="118">
        <f t="shared" si="159"/>
        <v>16737</v>
      </c>
      <c r="T560" s="118">
        <f t="shared" si="160"/>
        <v>0</v>
      </c>
      <c r="U560" s="118">
        <f t="shared" si="161"/>
        <v>0</v>
      </c>
      <c r="V560" s="118">
        <f t="shared" si="162"/>
        <v>0</v>
      </c>
    </row>
    <row r="561" spans="1:22" s="45" customFormat="1" outlineLevel="1" x14ac:dyDescent="0.3">
      <c r="A561" s="62">
        <f t="shared" si="163"/>
        <v>535</v>
      </c>
      <c r="B561" s="15" t="s">
        <v>178</v>
      </c>
      <c r="C561" s="15" t="s">
        <v>254</v>
      </c>
      <c r="D561" s="15" t="s">
        <v>147</v>
      </c>
      <c r="E561" s="62">
        <v>1968</v>
      </c>
      <c r="F561" s="62">
        <v>0</v>
      </c>
      <c r="G561" s="63">
        <v>3</v>
      </c>
      <c r="H561" s="39">
        <v>293.39999999999998</v>
      </c>
      <c r="I561" s="39">
        <v>213.3</v>
      </c>
      <c r="J561" s="39">
        <v>241.3</v>
      </c>
      <c r="K561" s="139">
        <v>11</v>
      </c>
      <c r="L561" s="39">
        <v>508559</v>
      </c>
      <c r="M561" s="39">
        <v>412950.35</v>
      </c>
      <c r="N561" s="39">
        <v>44753.65</v>
      </c>
      <c r="O561" s="39">
        <v>50855</v>
      </c>
      <c r="P561" s="39">
        <f t="shared" si="156"/>
        <v>2384.2428504453819</v>
      </c>
      <c r="Q561" s="39">
        <f t="shared" si="157"/>
        <v>9807</v>
      </c>
      <c r="R561" s="118">
        <f t="shared" si="158"/>
        <v>0</v>
      </c>
      <c r="S561" s="118">
        <f t="shared" si="159"/>
        <v>0</v>
      </c>
      <c r="T561" s="118">
        <f t="shared" si="160"/>
        <v>9807</v>
      </c>
      <c r="U561" s="118">
        <f t="shared" si="161"/>
        <v>0</v>
      </c>
      <c r="V561" s="118">
        <f t="shared" si="162"/>
        <v>0</v>
      </c>
    </row>
    <row r="562" spans="1:22" s="45" customFormat="1" outlineLevel="1" x14ac:dyDescent="0.3">
      <c r="A562" s="62">
        <f t="shared" si="163"/>
        <v>536</v>
      </c>
      <c r="B562" s="15" t="s">
        <v>178</v>
      </c>
      <c r="C562" s="15" t="s">
        <v>434</v>
      </c>
      <c r="D562" s="15" t="s">
        <v>148</v>
      </c>
      <c r="E562" s="62">
        <v>1945</v>
      </c>
      <c r="F562" s="62">
        <v>0</v>
      </c>
      <c r="G562" s="63">
        <v>2</v>
      </c>
      <c r="H562" s="39">
        <v>359.8</v>
      </c>
      <c r="I562" s="39">
        <v>241.5</v>
      </c>
      <c r="J562" s="39">
        <v>198.8</v>
      </c>
      <c r="K562" s="139">
        <v>12</v>
      </c>
      <c r="L562" s="39">
        <v>551385</v>
      </c>
      <c r="M562" s="39">
        <v>447724.22</v>
      </c>
      <c r="N562" s="39">
        <v>48521.78</v>
      </c>
      <c r="O562" s="39">
        <v>55139</v>
      </c>
      <c r="P562" s="39">
        <f t="shared" si="156"/>
        <v>2283.1677018633541</v>
      </c>
      <c r="Q562" s="39">
        <f t="shared" si="157"/>
        <v>16737</v>
      </c>
      <c r="R562" s="118">
        <f t="shared" si="158"/>
        <v>0</v>
      </c>
      <c r="S562" s="118">
        <f t="shared" si="159"/>
        <v>16737</v>
      </c>
      <c r="T562" s="118">
        <f t="shared" si="160"/>
        <v>0</v>
      </c>
      <c r="U562" s="118">
        <f t="shared" si="161"/>
        <v>0</v>
      </c>
      <c r="V562" s="118">
        <f t="shared" si="162"/>
        <v>0</v>
      </c>
    </row>
    <row r="563" spans="1:22" s="45" customFormat="1" outlineLevel="1" x14ac:dyDescent="0.3">
      <c r="A563" s="62">
        <f t="shared" si="163"/>
        <v>537</v>
      </c>
      <c r="B563" s="15" t="s">
        <v>178</v>
      </c>
      <c r="C563" s="15" t="s">
        <v>434</v>
      </c>
      <c r="D563" s="15" t="s">
        <v>419</v>
      </c>
      <c r="E563" s="62">
        <v>1945</v>
      </c>
      <c r="F563" s="62">
        <v>0</v>
      </c>
      <c r="G563" s="63">
        <v>3</v>
      </c>
      <c r="H563" s="39">
        <v>549.70000000000005</v>
      </c>
      <c r="I563" s="39">
        <v>361</v>
      </c>
      <c r="J563" s="39">
        <v>155.6</v>
      </c>
      <c r="K563" s="139">
        <v>15</v>
      </c>
      <c r="L563" s="39">
        <v>801973</v>
      </c>
      <c r="M563" s="39">
        <v>651201.76</v>
      </c>
      <c r="N563" s="39">
        <v>70573.240000000005</v>
      </c>
      <c r="O563" s="39">
        <v>80198</v>
      </c>
      <c r="P563" s="39">
        <f t="shared" si="156"/>
        <v>2221.5318559556786</v>
      </c>
      <c r="Q563" s="39">
        <f t="shared" si="157"/>
        <v>9807</v>
      </c>
      <c r="R563" s="118">
        <f t="shared" si="158"/>
        <v>0</v>
      </c>
      <c r="S563" s="118">
        <f t="shared" si="159"/>
        <v>0</v>
      </c>
      <c r="T563" s="118">
        <f t="shared" si="160"/>
        <v>9807</v>
      </c>
      <c r="U563" s="118">
        <f t="shared" si="161"/>
        <v>0</v>
      </c>
      <c r="V563" s="118">
        <f t="shared" si="162"/>
        <v>0</v>
      </c>
    </row>
    <row r="564" spans="1:22" s="45" customFormat="1" outlineLevel="1" x14ac:dyDescent="0.3">
      <c r="A564" s="62">
        <f t="shared" si="163"/>
        <v>538</v>
      </c>
      <c r="B564" s="15" t="s">
        <v>178</v>
      </c>
      <c r="C564" s="15" t="s">
        <v>434</v>
      </c>
      <c r="D564" s="15" t="s">
        <v>420</v>
      </c>
      <c r="E564" s="62">
        <v>1945</v>
      </c>
      <c r="F564" s="62">
        <v>0</v>
      </c>
      <c r="G564" s="63">
        <v>2</v>
      </c>
      <c r="H564" s="39">
        <v>221</v>
      </c>
      <c r="I564" s="39">
        <v>196.9</v>
      </c>
      <c r="J564" s="39">
        <v>288.3</v>
      </c>
      <c r="K564" s="139">
        <v>19</v>
      </c>
      <c r="L564" s="39">
        <v>407789</v>
      </c>
      <c r="M564" s="39">
        <v>331124.90999999997</v>
      </c>
      <c r="N564" s="39">
        <v>35885.089999999997</v>
      </c>
      <c r="O564" s="39">
        <v>40779</v>
      </c>
      <c r="P564" s="39">
        <f t="shared" si="156"/>
        <v>2071.0462163534789</v>
      </c>
      <c r="Q564" s="39">
        <f t="shared" si="157"/>
        <v>16737</v>
      </c>
      <c r="R564" s="118">
        <f t="shared" si="158"/>
        <v>0</v>
      </c>
      <c r="S564" s="118">
        <f t="shared" si="159"/>
        <v>16737</v>
      </c>
      <c r="T564" s="118">
        <f t="shared" si="160"/>
        <v>0</v>
      </c>
      <c r="U564" s="118">
        <f t="shared" si="161"/>
        <v>0</v>
      </c>
      <c r="V564" s="118">
        <f t="shared" si="162"/>
        <v>0</v>
      </c>
    </row>
    <row r="565" spans="1:22" s="45" customFormat="1" outlineLevel="1" x14ac:dyDescent="0.3">
      <c r="A565" s="62">
        <f t="shared" si="163"/>
        <v>539</v>
      </c>
      <c r="B565" s="15" t="s">
        <v>178</v>
      </c>
      <c r="C565" s="15" t="s">
        <v>434</v>
      </c>
      <c r="D565" s="15" t="s">
        <v>414</v>
      </c>
      <c r="E565" s="62">
        <v>1991</v>
      </c>
      <c r="F565" s="62">
        <v>0</v>
      </c>
      <c r="G565" s="63">
        <v>2</v>
      </c>
      <c r="H565" s="39">
        <v>500.2</v>
      </c>
      <c r="I565" s="39">
        <v>448.6</v>
      </c>
      <c r="J565" s="39">
        <v>497.7</v>
      </c>
      <c r="K565" s="139">
        <v>28</v>
      </c>
      <c r="L565" s="39">
        <v>1098406</v>
      </c>
      <c r="M565" s="39">
        <v>891905.63</v>
      </c>
      <c r="N565" s="39">
        <v>96659.37</v>
      </c>
      <c r="O565" s="39">
        <v>109841</v>
      </c>
      <c r="P565" s="39">
        <f t="shared" si="156"/>
        <v>2448.5198395006687</v>
      </c>
      <c r="Q565" s="39">
        <f t="shared" si="157"/>
        <v>16737</v>
      </c>
      <c r="R565" s="118">
        <f t="shared" si="158"/>
        <v>0</v>
      </c>
      <c r="S565" s="118">
        <f t="shared" si="159"/>
        <v>16737</v>
      </c>
      <c r="T565" s="118">
        <f t="shared" si="160"/>
        <v>0</v>
      </c>
      <c r="U565" s="118">
        <f t="shared" si="161"/>
        <v>0</v>
      </c>
      <c r="V565" s="118">
        <f t="shared" si="162"/>
        <v>0</v>
      </c>
    </row>
    <row r="566" spans="1:22" s="45" customFormat="1" outlineLevel="1" x14ac:dyDescent="0.3">
      <c r="A566" s="62">
        <f t="shared" si="163"/>
        <v>540</v>
      </c>
      <c r="B566" s="15" t="s">
        <v>178</v>
      </c>
      <c r="C566" s="15" t="s">
        <v>434</v>
      </c>
      <c r="D566" s="15" t="s">
        <v>421</v>
      </c>
      <c r="E566" s="62">
        <v>1945</v>
      </c>
      <c r="F566" s="62">
        <v>0</v>
      </c>
      <c r="G566" s="63">
        <v>2</v>
      </c>
      <c r="H566" s="39">
        <v>386.7</v>
      </c>
      <c r="I566" s="39">
        <v>273</v>
      </c>
      <c r="J566" s="39">
        <v>464.2</v>
      </c>
      <c r="K566" s="139">
        <v>17</v>
      </c>
      <c r="L566" s="39">
        <v>1016048</v>
      </c>
      <c r="M566" s="39">
        <v>825030.66</v>
      </c>
      <c r="N566" s="39">
        <v>89412.34</v>
      </c>
      <c r="O566" s="39">
        <v>101605</v>
      </c>
      <c r="P566" s="39">
        <f t="shared" si="156"/>
        <v>3721.7875457875457</v>
      </c>
      <c r="Q566" s="39">
        <f t="shared" si="157"/>
        <v>16737</v>
      </c>
      <c r="R566" s="118">
        <f t="shared" si="158"/>
        <v>0</v>
      </c>
      <c r="S566" s="118">
        <f t="shared" si="159"/>
        <v>16737</v>
      </c>
      <c r="T566" s="118">
        <f t="shared" si="160"/>
        <v>0</v>
      </c>
      <c r="U566" s="118">
        <f t="shared" si="161"/>
        <v>0</v>
      </c>
      <c r="V566" s="118">
        <f t="shared" si="162"/>
        <v>0</v>
      </c>
    </row>
    <row r="567" spans="1:22" s="45" customFormat="1" outlineLevel="1" x14ac:dyDescent="0.3">
      <c r="A567" s="62">
        <f t="shared" si="163"/>
        <v>541</v>
      </c>
      <c r="B567" s="15" t="s">
        <v>178</v>
      </c>
      <c r="C567" s="15" t="s">
        <v>434</v>
      </c>
      <c r="D567" s="15" t="s">
        <v>422</v>
      </c>
      <c r="E567" s="62">
        <v>1945</v>
      </c>
      <c r="F567" s="62">
        <v>0</v>
      </c>
      <c r="G567" s="63">
        <v>2</v>
      </c>
      <c r="H567" s="39">
        <v>302.10000000000002</v>
      </c>
      <c r="I567" s="39">
        <v>271.60000000000002</v>
      </c>
      <c r="J567" s="39">
        <v>226.7</v>
      </c>
      <c r="K567" s="139">
        <v>7</v>
      </c>
      <c r="L567" s="39">
        <v>609326</v>
      </c>
      <c r="M567" s="39">
        <v>494772.87</v>
      </c>
      <c r="N567" s="39">
        <v>53621.130000000005</v>
      </c>
      <c r="O567" s="39">
        <v>60932</v>
      </c>
      <c r="P567" s="39">
        <f t="shared" si="156"/>
        <v>2243.468335787923</v>
      </c>
      <c r="Q567" s="39">
        <f t="shared" si="157"/>
        <v>16737</v>
      </c>
      <c r="R567" s="118">
        <f t="shared" si="158"/>
        <v>0</v>
      </c>
      <c r="S567" s="118">
        <f t="shared" si="159"/>
        <v>16737</v>
      </c>
      <c r="T567" s="118">
        <f t="shared" si="160"/>
        <v>0</v>
      </c>
      <c r="U567" s="118">
        <f t="shared" si="161"/>
        <v>0</v>
      </c>
      <c r="V567" s="118">
        <f t="shared" si="162"/>
        <v>0</v>
      </c>
    </row>
    <row r="568" spans="1:22" s="45" customFormat="1" outlineLevel="1" x14ac:dyDescent="0.3">
      <c r="A568" s="62">
        <f t="shared" si="163"/>
        <v>542</v>
      </c>
      <c r="B568" s="15" t="s">
        <v>178</v>
      </c>
      <c r="C568" s="15" t="s">
        <v>434</v>
      </c>
      <c r="D568" s="15" t="s">
        <v>423</v>
      </c>
      <c r="E568" s="62">
        <v>1945</v>
      </c>
      <c r="F568" s="62">
        <v>0</v>
      </c>
      <c r="G568" s="63">
        <v>2</v>
      </c>
      <c r="H568" s="39">
        <v>332.6</v>
      </c>
      <c r="I568" s="39">
        <v>306</v>
      </c>
      <c r="J568" s="39">
        <v>241.5</v>
      </c>
      <c r="K568" s="139">
        <v>10</v>
      </c>
      <c r="L568" s="39">
        <v>669906</v>
      </c>
      <c r="M568" s="39">
        <v>543963.63</v>
      </c>
      <c r="N568" s="39">
        <v>58951.369999999995</v>
      </c>
      <c r="O568" s="39">
        <v>66991</v>
      </c>
      <c r="P568" s="39">
        <f t="shared" si="156"/>
        <v>2189.2352941176468</v>
      </c>
      <c r="Q568" s="39">
        <f t="shared" si="157"/>
        <v>16737</v>
      </c>
      <c r="R568" s="118">
        <f t="shared" si="158"/>
        <v>0</v>
      </c>
      <c r="S568" s="118">
        <f t="shared" si="159"/>
        <v>16737</v>
      </c>
      <c r="T568" s="118">
        <f t="shared" si="160"/>
        <v>0</v>
      </c>
      <c r="U568" s="118">
        <f t="shared" si="161"/>
        <v>0</v>
      </c>
      <c r="V568" s="118">
        <f t="shared" si="162"/>
        <v>0</v>
      </c>
    </row>
    <row r="569" spans="1:22" s="45" customFormat="1" outlineLevel="1" x14ac:dyDescent="0.3">
      <c r="A569" s="62">
        <f t="shared" si="163"/>
        <v>543</v>
      </c>
      <c r="B569" s="15" t="s">
        <v>178</v>
      </c>
      <c r="C569" s="15" t="s">
        <v>434</v>
      </c>
      <c r="D569" s="15" t="s">
        <v>424</v>
      </c>
      <c r="E569" s="62">
        <v>1945</v>
      </c>
      <c r="F569" s="62">
        <v>0</v>
      </c>
      <c r="G569" s="63">
        <v>2</v>
      </c>
      <c r="H569" s="39">
        <v>738.3</v>
      </c>
      <c r="I569" s="39">
        <v>548.1</v>
      </c>
      <c r="J569" s="39">
        <v>273</v>
      </c>
      <c r="K569" s="139">
        <v>8</v>
      </c>
      <c r="L569" s="39">
        <v>929936</v>
      </c>
      <c r="M569" s="39">
        <v>755107.79</v>
      </c>
      <c r="N569" s="39">
        <v>81834.209999999992</v>
      </c>
      <c r="O569" s="39">
        <v>92994</v>
      </c>
      <c r="P569" s="39">
        <f t="shared" si="156"/>
        <v>1696.6538952745848</v>
      </c>
      <c r="Q569" s="39">
        <f t="shared" si="157"/>
        <v>16737</v>
      </c>
      <c r="R569" s="118">
        <f t="shared" si="158"/>
        <v>0</v>
      </c>
      <c r="S569" s="118">
        <f t="shared" si="159"/>
        <v>16737</v>
      </c>
      <c r="T569" s="118">
        <f t="shared" si="160"/>
        <v>0</v>
      </c>
      <c r="U569" s="118">
        <f t="shared" si="161"/>
        <v>0</v>
      </c>
      <c r="V569" s="118">
        <f t="shared" si="162"/>
        <v>0</v>
      </c>
    </row>
    <row r="570" spans="1:22" s="45" customFormat="1" outlineLevel="1" x14ac:dyDescent="0.3">
      <c r="A570" s="62">
        <f t="shared" si="163"/>
        <v>544</v>
      </c>
      <c r="B570" s="15" t="s">
        <v>178</v>
      </c>
      <c r="C570" s="15" t="s">
        <v>434</v>
      </c>
      <c r="D570" s="15" t="s">
        <v>425</v>
      </c>
      <c r="E570" s="62">
        <v>1945</v>
      </c>
      <c r="F570" s="62">
        <v>0</v>
      </c>
      <c r="G570" s="63">
        <v>2</v>
      </c>
      <c r="H570" s="39">
        <v>267.3</v>
      </c>
      <c r="I570" s="39">
        <v>241.3</v>
      </c>
      <c r="J570" s="39">
        <v>59.3</v>
      </c>
      <c r="K570" s="139">
        <v>8</v>
      </c>
      <c r="L570" s="39">
        <v>572604</v>
      </c>
      <c r="M570" s="39">
        <v>464954.09</v>
      </c>
      <c r="N570" s="39">
        <v>50388.91</v>
      </c>
      <c r="O570" s="39">
        <v>57261</v>
      </c>
      <c r="P570" s="39">
        <f t="shared" si="156"/>
        <v>2372.9962702030666</v>
      </c>
      <c r="Q570" s="39">
        <f t="shared" si="157"/>
        <v>16737</v>
      </c>
      <c r="R570" s="118">
        <f t="shared" si="158"/>
        <v>0</v>
      </c>
      <c r="S570" s="118">
        <f t="shared" si="159"/>
        <v>16737</v>
      </c>
      <c r="T570" s="118">
        <f t="shared" si="160"/>
        <v>0</v>
      </c>
      <c r="U570" s="118">
        <f t="shared" si="161"/>
        <v>0</v>
      </c>
      <c r="V570" s="118">
        <f t="shared" si="162"/>
        <v>0</v>
      </c>
    </row>
    <row r="571" spans="1:22" s="45" customFormat="1" outlineLevel="1" x14ac:dyDescent="0.3">
      <c r="A571" s="62">
        <f t="shared" si="163"/>
        <v>545</v>
      </c>
      <c r="B571" s="15" t="s">
        <v>179</v>
      </c>
      <c r="C571" s="15" t="s">
        <v>255</v>
      </c>
      <c r="D571" s="15" t="s">
        <v>426</v>
      </c>
      <c r="E571" s="62">
        <v>1945</v>
      </c>
      <c r="F571" s="62">
        <v>0</v>
      </c>
      <c r="G571" s="63">
        <v>2</v>
      </c>
      <c r="H571" s="39">
        <v>405.1</v>
      </c>
      <c r="I571" s="39">
        <v>244.7</v>
      </c>
      <c r="J571" s="39">
        <v>244.7</v>
      </c>
      <c r="K571" s="139">
        <v>11</v>
      </c>
      <c r="L571" s="39">
        <v>625860</v>
      </c>
      <c r="M571" s="39">
        <v>508197.92</v>
      </c>
      <c r="N571" s="39">
        <v>86369.08</v>
      </c>
      <c r="O571" s="39">
        <v>31293</v>
      </c>
      <c r="P571" s="39">
        <f t="shared" si="156"/>
        <v>2557.6624438087456</v>
      </c>
      <c r="Q571" s="39">
        <f t="shared" si="157"/>
        <v>16737</v>
      </c>
      <c r="R571" s="118">
        <f t="shared" si="158"/>
        <v>0</v>
      </c>
      <c r="S571" s="118">
        <f t="shared" si="159"/>
        <v>16737</v>
      </c>
      <c r="T571" s="118">
        <f t="shared" si="160"/>
        <v>0</v>
      </c>
      <c r="U571" s="118">
        <f t="shared" si="161"/>
        <v>0</v>
      </c>
      <c r="V571" s="118">
        <f t="shared" si="162"/>
        <v>0</v>
      </c>
    </row>
    <row r="572" spans="1:22" s="45" customFormat="1" outlineLevel="1" x14ac:dyDescent="0.3">
      <c r="A572" s="62">
        <f t="shared" si="163"/>
        <v>546</v>
      </c>
      <c r="B572" s="15" t="s">
        <v>179</v>
      </c>
      <c r="C572" s="15" t="s">
        <v>255</v>
      </c>
      <c r="D572" s="15" t="s">
        <v>149</v>
      </c>
      <c r="E572" s="62">
        <v>1945</v>
      </c>
      <c r="F572" s="62">
        <v>0</v>
      </c>
      <c r="G572" s="63">
        <v>2</v>
      </c>
      <c r="H572" s="39">
        <v>370.3</v>
      </c>
      <c r="I572" s="39">
        <v>335.3</v>
      </c>
      <c r="J572" s="39">
        <v>358.3</v>
      </c>
      <c r="K572" s="139">
        <v>14</v>
      </c>
      <c r="L572" s="39">
        <v>820103</v>
      </c>
      <c r="M572" s="39">
        <v>665924.12</v>
      </c>
      <c r="N572" s="39">
        <v>113173.88</v>
      </c>
      <c r="O572" s="39">
        <v>41005</v>
      </c>
      <c r="P572" s="39">
        <f t="shared" si="156"/>
        <v>2445.8783179242469</v>
      </c>
      <c r="Q572" s="39">
        <f t="shared" si="157"/>
        <v>16737</v>
      </c>
      <c r="R572" s="118">
        <f t="shared" si="158"/>
        <v>0</v>
      </c>
      <c r="S572" s="118">
        <f t="shared" si="159"/>
        <v>16737</v>
      </c>
      <c r="T572" s="118">
        <f t="shared" si="160"/>
        <v>0</v>
      </c>
      <c r="U572" s="118">
        <f t="shared" si="161"/>
        <v>0</v>
      </c>
      <c r="V572" s="118">
        <f t="shared" si="162"/>
        <v>0</v>
      </c>
    </row>
    <row r="573" spans="1:22" s="45" customFormat="1" outlineLevel="1" x14ac:dyDescent="0.3">
      <c r="A573" s="62">
        <f t="shared" si="163"/>
        <v>547</v>
      </c>
      <c r="B573" s="15" t="s">
        <v>179</v>
      </c>
      <c r="C573" s="15" t="s">
        <v>255</v>
      </c>
      <c r="D573" s="15" t="s">
        <v>363</v>
      </c>
      <c r="E573" s="62">
        <v>1945</v>
      </c>
      <c r="F573" s="62">
        <v>0</v>
      </c>
      <c r="G573" s="63">
        <v>2</v>
      </c>
      <c r="H573" s="39">
        <v>331.1</v>
      </c>
      <c r="I573" s="39">
        <v>281.8</v>
      </c>
      <c r="J573" s="39">
        <v>228.6</v>
      </c>
      <c r="K573" s="139">
        <v>8</v>
      </c>
      <c r="L573" s="39">
        <v>643413</v>
      </c>
      <c r="M573" s="39">
        <v>522451.44</v>
      </c>
      <c r="N573" s="39">
        <v>88790.56</v>
      </c>
      <c r="O573" s="39">
        <v>32171</v>
      </c>
      <c r="P573" s="39">
        <f t="shared" si="156"/>
        <v>2283.2256919801275</v>
      </c>
      <c r="Q573" s="39">
        <f t="shared" si="157"/>
        <v>16737</v>
      </c>
      <c r="R573" s="118">
        <f t="shared" si="158"/>
        <v>0</v>
      </c>
      <c r="S573" s="118">
        <f t="shared" si="159"/>
        <v>16737</v>
      </c>
      <c r="T573" s="118">
        <f t="shared" si="160"/>
        <v>0</v>
      </c>
      <c r="U573" s="118">
        <f t="shared" si="161"/>
        <v>0</v>
      </c>
      <c r="V573" s="118">
        <f t="shared" si="162"/>
        <v>0</v>
      </c>
    </row>
    <row r="574" spans="1:22" s="45" customFormat="1" outlineLevel="1" x14ac:dyDescent="0.3">
      <c r="A574" s="62">
        <f t="shared" si="163"/>
        <v>548</v>
      </c>
      <c r="B574" s="15" t="s">
        <v>179</v>
      </c>
      <c r="C574" s="15" t="s">
        <v>255</v>
      </c>
      <c r="D574" s="15" t="s">
        <v>427</v>
      </c>
      <c r="E574" s="62">
        <v>1945</v>
      </c>
      <c r="F574" s="62">
        <v>0</v>
      </c>
      <c r="G574" s="63">
        <v>2</v>
      </c>
      <c r="H574" s="39">
        <v>224.5</v>
      </c>
      <c r="I574" s="39">
        <v>195.6</v>
      </c>
      <c r="J574" s="39">
        <v>149.1</v>
      </c>
      <c r="K574" s="139">
        <v>7</v>
      </c>
      <c r="L574" s="39">
        <v>638013</v>
      </c>
      <c r="M574" s="39">
        <v>518066.64</v>
      </c>
      <c r="N574" s="39">
        <v>88045.36</v>
      </c>
      <c r="O574" s="39">
        <v>31901</v>
      </c>
      <c r="P574" s="39">
        <f t="shared" si="156"/>
        <v>3261.8251533742332</v>
      </c>
      <c r="Q574" s="39">
        <f t="shared" si="157"/>
        <v>16737</v>
      </c>
      <c r="R574" s="118">
        <f t="shared" si="158"/>
        <v>0</v>
      </c>
      <c r="S574" s="118">
        <f t="shared" si="159"/>
        <v>16737</v>
      </c>
      <c r="T574" s="118">
        <f t="shared" si="160"/>
        <v>0</v>
      </c>
      <c r="U574" s="118">
        <f t="shared" si="161"/>
        <v>0</v>
      </c>
      <c r="V574" s="118">
        <f t="shared" si="162"/>
        <v>0</v>
      </c>
    </row>
    <row r="575" spans="1:22" s="45" customFormat="1" outlineLevel="1" x14ac:dyDescent="0.3">
      <c r="A575" s="62">
        <f t="shared" si="163"/>
        <v>549</v>
      </c>
      <c r="B575" s="15" t="s">
        <v>179</v>
      </c>
      <c r="C575" s="15" t="s">
        <v>255</v>
      </c>
      <c r="D575" s="15" t="s">
        <v>428</v>
      </c>
      <c r="E575" s="62">
        <v>1975</v>
      </c>
      <c r="F575" s="62">
        <v>0</v>
      </c>
      <c r="G575" s="63">
        <v>2</v>
      </c>
      <c r="H575" s="39">
        <v>415.3</v>
      </c>
      <c r="I575" s="39">
        <v>385</v>
      </c>
      <c r="J575" s="39">
        <v>272.2</v>
      </c>
      <c r="K575" s="139">
        <v>12</v>
      </c>
      <c r="L575" s="39">
        <v>919772</v>
      </c>
      <c r="M575" s="39">
        <v>746854.38</v>
      </c>
      <c r="N575" s="39">
        <v>126928.62</v>
      </c>
      <c r="O575" s="39">
        <v>45989</v>
      </c>
      <c r="P575" s="39">
        <f t="shared" si="156"/>
        <v>2389.0181818181818</v>
      </c>
      <c r="Q575" s="39">
        <f t="shared" si="157"/>
        <v>16737</v>
      </c>
      <c r="R575" s="118">
        <f t="shared" si="158"/>
        <v>0</v>
      </c>
      <c r="S575" s="118">
        <f t="shared" si="159"/>
        <v>16737</v>
      </c>
      <c r="T575" s="118">
        <f t="shared" si="160"/>
        <v>0</v>
      </c>
      <c r="U575" s="118">
        <f t="shared" si="161"/>
        <v>0</v>
      </c>
      <c r="V575" s="118">
        <f t="shared" si="162"/>
        <v>0</v>
      </c>
    </row>
    <row r="576" spans="1:22" s="45" customFormat="1" outlineLevel="1" x14ac:dyDescent="0.3">
      <c r="A576" s="62">
        <f t="shared" si="163"/>
        <v>550</v>
      </c>
      <c r="B576" s="15" t="s">
        <v>179</v>
      </c>
      <c r="C576" s="15" t="s">
        <v>255</v>
      </c>
      <c r="D576" s="15" t="s">
        <v>429</v>
      </c>
      <c r="E576" s="62">
        <v>1945</v>
      </c>
      <c r="F576" s="62">
        <v>0</v>
      </c>
      <c r="G576" s="63">
        <v>2</v>
      </c>
      <c r="H576" s="39">
        <v>252.2</v>
      </c>
      <c r="I576" s="39">
        <v>183.1</v>
      </c>
      <c r="J576" s="39">
        <v>73.599999999999994</v>
      </c>
      <c r="K576" s="139">
        <v>12</v>
      </c>
      <c r="L576" s="39">
        <v>963200</v>
      </c>
      <c r="M576" s="39">
        <v>782118.40000000002</v>
      </c>
      <c r="N576" s="39">
        <v>132921.60000000001</v>
      </c>
      <c r="O576" s="39">
        <v>48160</v>
      </c>
      <c r="P576" s="39">
        <f t="shared" si="156"/>
        <v>5260.5133806663025</v>
      </c>
      <c r="Q576" s="39">
        <f t="shared" si="157"/>
        <v>16737</v>
      </c>
      <c r="R576" s="118">
        <f t="shared" si="158"/>
        <v>0</v>
      </c>
      <c r="S576" s="118">
        <f t="shared" si="159"/>
        <v>16737</v>
      </c>
      <c r="T576" s="118">
        <f t="shared" si="160"/>
        <v>0</v>
      </c>
      <c r="U576" s="118">
        <f t="shared" si="161"/>
        <v>0</v>
      </c>
      <c r="V576" s="118">
        <f t="shared" si="162"/>
        <v>0</v>
      </c>
    </row>
    <row r="577" spans="1:22" s="45" customFormat="1" outlineLevel="1" x14ac:dyDescent="0.3">
      <c r="A577" s="62">
        <f t="shared" si="163"/>
        <v>551</v>
      </c>
      <c r="B577" s="15" t="s">
        <v>179</v>
      </c>
      <c r="C577" s="15" t="s">
        <v>255</v>
      </c>
      <c r="D577" s="15" t="s">
        <v>430</v>
      </c>
      <c r="E577" s="62">
        <v>1970</v>
      </c>
      <c r="F577" s="62">
        <v>0</v>
      </c>
      <c r="G577" s="63">
        <v>2</v>
      </c>
      <c r="H577" s="39">
        <v>431.5</v>
      </c>
      <c r="I577" s="39">
        <v>383.3</v>
      </c>
      <c r="J577" s="39">
        <v>330</v>
      </c>
      <c r="K577" s="75">
        <v>23</v>
      </c>
      <c r="L577" s="39">
        <v>830528</v>
      </c>
      <c r="M577" s="39">
        <v>674389.22</v>
      </c>
      <c r="N577" s="39">
        <v>114612.78</v>
      </c>
      <c r="O577" s="39">
        <v>41526</v>
      </c>
      <c r="P577" s="39">
        <f t="shared" si="156"/>
        <v>2166.7831985390035</v>
      </c>
      <c r="Q577" s="39">
        <f t="shared" si="157"/>
        <v>16737</v>
      </c>
      <c r="R577" s="118">
        <f t="shared" si="158"/>
        <v>0</v>
      </c>
      <c r="S577" s="118">
        <f t="shared" si="159"/>
        <v>16737</v>
      </c>
      <c r="T577" s="118">
        <f t="shared" si="160"/>
        <v>0</v>
      </c>
      <c r="U577" s="118">
        <f t="shared" si="161"/>
        <v>0</v>
      </c>
      <c r="V577" s="118">
        <f t="shared" si="162"/>
        <v>0</v>
      </c>
    </row>
    <row r="578" spans="1:22" s="45" customFormat="1" outlineLevel="1" x14ac:dyDescent="0.3">
      <c r="A578" s="62">
        <f t="shared" si="163"/>
        <v>552</v>
      </c>
      <c r="B578" s="15" t="s">
        <v>180</v>
      </c>
      <c r="C578" s="15" t="s">
        <v>256</v>
      </c>
      <c r="D578" s="15" t="s">
        <v>431</v>
      </c>
      <c r="E578" s="62">
        <v>1945</v>
      </c>
      <c r="F578" s="62">
        <v>0</v>
      </c>
      <c r="G578" s="63">
        <v>2</v>
      </c>
      <c r="H578" s="39">
        <v>538.20000000000005</v>
      </c>
      <c r="I578" s="39">
        <v>431.2</v>
      </c>
      <c r="J578" s="39">
        <v>317.3</v>
      </c>
      <c r="K578" s="75">
        <v>12</v>
      </c>
      <c r="L578" s="39">
        <v>761640</v>
      </c>
      <c r="M578" s="39">
        <v>618451.07999999996</v>
      </c>
      <c r="N578" s="39">
        <v>21325.919999999998</v>
      </c>
      <c r="O578" s="39">
        <v>121863</v>
      </c>
      <c r="P578" s="39">
        <f t="shared" si="156"/>
        <v>1766.3265306122451</v>
      </c>
      <c r="Q578" s="39">
        <f t="shared" si="157"/>
        <v>16737</v>
      </c>
      <c r="R578" s="118">
        <f t="shared" si="158"/>
        <v>0</v>
      </c>
      <c r="S578" s="118">
        <f t="shared" si="159"/>
        <v>16737</v>
      </c>
      <c r="T578" s="118">
        <f t="shared" si="160"/>
        <v>0</v>
      </c>
      <c r="U578" s="118">
        <f t="shared" si="161"/>
        <v>0</v>
      </c>
      <c r="V578" s="118">
        <f t="shared" si="162"/>
        <v>0</v>
      </c>
    </row>
    <row r="579" spans="1:22" s="45" customFormat="1" outlineLevel="1" x14ac:dyDescent="0.3">
      <c r="A579" s="62">
        <f t="shared" si="163"/>
        <v>553</v>
      </c>
      <c r="B579" s="15" t="s">
        <v>180</v>
      </c>
      <c r="C579" s="15" t="s">
        <v>256</v>
      </c>
      <c r="D579" s="15" t="s">
        <v>433</v>
      </c>
      <c r="E579" s="62">
        <v>1945</v>
      </c>
      <c r="F579" s="62">
        <v>0</v>
      </c>
      <c r="G579" s="63">
        <v>2</v>
      </c>
      <c r="H579" s="39">
        <v>596.5</v>
      </c>
      <c r="I579" s="39">
        <v>505.9</v>
      </c>
      <c r="J579" s="39">
        <v>263.3</v>
      </c>
      <c r="K579" s="75">
        <v>17</v>
      </c>
      <c r="L579" s="39">
        <v>733490</v>
      </c>
      <c r="M579" s="39">
        <v>595594.28</v>
      </c>
      <c r="N579" s="39">
        <v>20537.72</v>
      </c>
      <c r="O579" s="39">
        <v>117358</v>
      </c>
      <c r="P579" s="39">
        <f t="shared" si="156"/>
        <v>1449.8715161099033</v>
      </c>
      <c r="Q579" s="39">
        <f t="shared" si="157"/>
        <v>16737</v>
      </c>
      <c r="R579" s="118">
        <f t="shared" si="158"/>
        <v>0</v>
      </c>
      <c r="S579" s="118">
        <f t="shared" si="159"/>
        <v>16737</v>
      </c>
      <c r="T579" s="118">
        <f t="shared" si="160"/>
        <v>0</v>
      </c>
      <c r="U579" s="118">
        <f t="shared" si="161"/>
        <v>0</v>
      </c>
      <c r="V579" s="118">
        <f t="shared" si="162"/>
        <v>0</v>
      </c>
    </row>
    <row r="580" spans="1:22" s="45" customFormat="1" outlineLevel="1" x14ac:dyDescent="0.3">
      <c r="A580" s="62">
        <f t="shared" si="163"/>
        <v>554</v>
      </c>
      <c r="B580" s="15" t="s">
        <v>180</v>
      </c>
      <c r="C580" s="15" t="s">
        <v>256</v>
      </c>
      <c r="D580" s="15" t="s">
        <v>432</v>
      </c>
      <c r="E580" s="62">
        <v>1945</v>
      </c>
      <c r="F580" s="62">
        <v>0</v>
      </c>
      <c r="G580" s="63">
        <v>2</v>
      </c>
      <c r="H580" s="39">
        <v>311.7</v>
      </c>
      <c r="I580" s="39">
        <v>286</v>
      </c>
      <c r="J580" s="39">
        <v>163.1</v>
      </c>
      <c r="K580" s="75">
        <v>6</v>
      </c>
      <c r="L580" s="39">
        <v>945763</v>
      </c>
      <c r="M580" s="39">
        <v>767959.64</v>
      </c>
      <c r="N580" s="39">
        <v>102142.36</v>
      </c>
      <c r="O580" s="39">
        <v>75661</v>
      </c>
      <c r="P580" s="39">
        <f t="shared" si="156"/>
        <v>3306.8636363636365</v>
      </c>
      <c r="Q580" s="39">
        <f t="shared" si="157"/>
        <v>16737</v>
      </c>
      <c r="R580" s="118">
        <f t="shared" si="158"/>
        <v>0</v>
      </c>
      <c r="S580" s="118">
        <f t="shared" si="159"/>
        <v>16737</v>
      </c>
      <c r="T580" s="118">
        <f t="shared" si="160"/>
        <v>0</v>
      </c>
      <c r="U580" s="118">
        <f t="shared" si="161"/>
        <v>0</v>
      </c>
      <c r="V580" s="118">
        <f t="shared" si="162"/>
        <v>0</v>
      </c>
    </row>
    <row r="581" spans="1:22" s="45" customFormat="1" outlineLevel="1" x14ac:dyDescent="0.3">
      <c r="A581" s="62">
        <f t="shared" si="163"/>
        <v>555</v>
      </c>
      <c r="B581" s="15" t="s">
        <v>177</v>
      </c>
      <c r="C581" s="15" t="s">
        <v>146</v>
      </c>
      <c r="D581" s="15" t="s">
        <v>802</v>
      </c>
      <c r="E581" s="62">
        <v>1945</v>
      </c>
      <c r="F581" s="62">
        <v>0</v>
      </c>
      <c r="G581" s="63">
        <v>2</v>
      </c>
      <c r="H581" s="39">
        <v>247.8</v>
      </c>
      <c r="I581" s="39">
        <v>172</v>
      </c>
      <c r="J581" s="39">
        <v>48</v>
      </c>
      <c r="K581" s="75">
        <v>16</v>
      </c>
      <c r="L581" s="39">
        <v>464133</v>
      </c>
      <c r="M581" s="39">
        <v>376876</v>
      </c>
      <c r="N581" s="39">
        <v>64050.35</v>
      </c>
      <c r="O581" s="39">
        <v>23206.65</v>
      </c>
      <c r="P581" s="39">
        <f t="shared" si="156"/>
        <v>2698.4476744186045</v>
      </c>
      <c r="Q581" s="39">
        <f t="shared" si="157"/>
        <v>16737</v>
      </c>
      <c r="R581" s="118">
        <f t="shared" si="158"/>
        <v>0</v>
      </c>
      <c r="S581" s="118">
        <f t="shared" si="159"/>
        <v>16737</v>
      </c>
      <c r="T581" s="118">
        <f t="shared" si="160"/>
        <v>0</v>
      </c>
      <c r="U581" s="118">
        <f t="shared" si="161"/>
        <v>0</v>
      </c>
      <c r="V581" s="118">
        <f t="shared" si="162"/>
        <v>0</v>
      </c>
    </row>
    <row r="582" spans="1:22" s="45" customFormat="1" outlineLevel="1" x14ac:dyDescent="0.3">
      <c r="A582" s="62">
        <f t="shared" si="163"/>
        <v>556</v>
      </c>
      <c r="B582" s="15" t="s">
        <v>177</v>
      </c>
      <c r="C582" s="15" t="s">
        <v>146</v>
      </c>
      <c r="D582" s="15" t="s">
        <v>803</v>
      </c>
      <c r="E582" s="62">
        <v>1945</v>
      </c>
      <c r="F582" s="62">
        <v>0</v>
      </c>
      <c r="G582" s="63">
        <v>2</v>
      </c>
      <c r="H582" s="39">
        <v>319.89999999999998</v>
      </c>
      <c r="I582" s="39">
        <v>235.4</v>
      </c>
      <c r="J582" s="39">
        <v>195.9</v>
      </c>
      <c r="K582" s="75">
        <v>27</v>
      </c>
      <c r="L582" s="39">
        <v>471622</v>
      </c>
      <c r="M582" s="39">
        <v>382957.06</v>
      </c>
      <c r="N582" s="39">
        <v>65083.839999999997</v>
      </c>
      <c r="O582" s="39">
        <v>23581.1</v>
      </c>
      <c r="P582" s="39">
        <f t="shared" si="156"/>
        <v>2003.4919286321156</v>
      </c>
      <c r="Q582" s="39">
        <f t="shared" si="157"/>
        <v>16737</v>
      </c>
      <c r="R582" s="118">
        <f t="shared" si="158"/>
        <v>0</v>
      </c>
      <c r="S582" s="118">
        <f t="shared" si="159"/>
        <v>16737</v>
      </c>
      <c r="T582" s="118">
        <f t="shared" si="160"/>
        <v>0</v>
      </c>
      <c r="U582" s="118">
        <f t="shared" si="161"/>
        <v>0</v>
      </c>
      <c r="V582" s="118">
        <f t="shared" si="162"/>
        <v>0</v>
      </c>
    </row>
    <row r="583" spans="1:22" s="45" customFormat="1" outlineLevel="1" x14ac:dyDescent="0.3">
      <c r="A583" s="62">
        <f t="shared" si="163"/>
        <v>557</v>
      </c>
      <c r="B583" s="15" t="s">
        <v>177</v>
      </c>
      <c r="C583" s="15" t="s">
        <v>146</v>
      </c>
      <c r="D583" s="15" t="s">
        <v>804</v>
      </c>
      <c r="E583" s="62">
        <v>1978</v>
      </c>
      <c r="F583" s="62">
        <v>0</v>
      </c>
      <c r="G583" s="63">
        <v>2</v>
      </c>
      <c r="H583" s="39">
        <v>835.9</v>
      </c>
      <c r="I583" s="39">
        <v>485.2</v>
      </c>
      <c r="J583" s="39">
        <v>436</v>
      </c>
      <c r="K583" s="75">
        <v>43</v>
      </c>
      <c r="L583" s="39">
        <v>1508278</v>
      </c>
      <c r="M583" s="39">
        <v>1224721.74</v>
      </c>
      <c r="N583" s="39">
        <v>208142.36</v>
      </c>
      <c r="O583" s="39">
        <v>75413.899999999994</v>
      </c>
      <c r="P583" s="39">
        <f t="shared" si="156"/>
        <v>3108.5696619950536</v>
      </c>
      <c r="Q583" s="39">
        <f t="shared" si="157"/>
        <v>16737</v>
      </c>
      <c r="R583" s="118">
        <f t="shared" si="158"/>
        <v>0</v>
      </c>
      <c r="S583" s="118">
        <f t="shared" si="159"/>
        <v>16737</v>
      </c>
      <c r="T583" s="118">
        <f t="shared" si="160"/>
        <v>0</v>
      </c>
      <c r="U583" s="118">
        <f t="shared" si="161"/>
        <v>0</v>
      </c>
      <c r="V583" s="118">
        <f t="shared" si="162"/>
        <v>0</v>
      </c>
    </row>
    <row r="584" spans="1:22" s="45" customFormat="1" outlineLevel="1" x14ac:dyDescent="0.3">
      <c r="A584" s="62">
        <f t="shared" si="163"/>
        <v>558</v>
      </c>
      <c r="B584" s="15" t="s">
        <v>177</v>
      </c>
      <c r="C584" s="15" t="s">
        <v>146</v>
      </c>
      <c r="D584" s="15" t="s">
        <v>805</v>
      </c>
      <c r="E584" s="62">
        <v>1945</v>
      </c>
      <c r="F584" s="62">
        <v>0</v>
      </c>
      <c r="G584" s="63">
        <v>2</v>
      </c>
      <c r="H584" s="39">
        <v>213.3</v>
      </c>
      <c r="I584" s="39">
        <v>141.5</v>
      </c>
      <c r="J584" s="39">
        <v>113</v>
      </c>
      <c r="K584" s="75">
        <v>12</v>
      </c>
      <c r="L584" s="39">
        <v>998987</v>
      </c>
      <c r="M584" s="39">
        <v>811177.44</v>
      </c>
      <c r="N584" s="39">
        <v>137860.21</v>
      </c>
      <c r="O584" s="39">
        <v>49949.35</v>
      </c>
      <c r="P584" s="39">
        <f t="shared" si="156"/>
        <v>7059.9787985865723</v>
      </c>
      <c r="Q584" s="39">
        <f t="shared" si="157"/>
        <v>16737</v>
      </c>
      <c r="R584" s="118">
        <f t="shared" si="158"/>
        <v>0</v>
      </c>
      <c r="S584" s="118">
        <f t="shared" si="159"/>
        <v>16737</v>
      </c>
      <c r="T584" s="118">
        <f t="shared" si="160"/>
        <v>0</v>
      </c>
      <c r="U584" s="118">
        <f t="shared" si="161"/>
        <v>0</v>
      </c>
      <c r="V584" s="118">
        <f t="shared" si="162"/>
        <v>0</v>
      </c>
    </row>
    <row r="585" spans="1:22" s="45" customFormat="1" outlineLevel="1" x14ac:dyDescent="0.3">
      <c r="A585" s="62">
        <f t="shared" si="163"/>
        <v>559</v>
      </c>
      <c r="B585" s="15" t="s">
        <v>177</v>
      </c>
      <c r="C585" s="15" t="s">
        <v>146</v>
      </c>
      <c r="D585" s="15" t="s">
        <v>806</v>
      </c>
      <c r="E585" s="62">
        <v>1945</v>
      </c>
      <c r="F585" s="62">
        <v>0</v>
      </c>
      <c r="G585" s="63">
        <v>2</v>
      </c>
      <c r="H585" s="39">
        <v>346.1</v>
      </c>
      <c r="I585" s="39">
        <v>259</v>
      </c>
      <c r="J585" s="39">
        <v>259</v>
      </c>
      <c r="K585" s="75">
        <v>14</v>
      </c>
      <c r="L585" s="39">
        <v>1205821</v>
      </c>
      <c r="M585" s="39">
        <v>979126.65</v>
      </c>
      <c r="N585" s="39">
        <v>166403.29999999999</v>
      </c>
      <c r="O585" s="39">
        <v>60291.05</v>
      </c>
      <c r="P585" s="39">
        <f t="shared" si="156"/>
        <v>4655.6795366795368</v>
      </c>
      <c r="Q585" s="39">
        <f t="shared" si="157"/>
        <v>16737</v>
      </c>
      <c r="R585" s="118">
        <f t="shared" si="158"/>
        <v>0</v>
      </c>
      <c r="S585" s="118">
        <f t="shared" si="159"/>
        <v>16737</v>
      </c>
      <c r="T585" s="118">
        <f t="shared" si="160"/>
        <v>0</v>
      </c>
      <c r="U585" s="118">
        <f t="shared" si="161"/>
        <v>0</v>
      </c>
      <c r="V585" s="118">
        <f t="shared" si="162"/>
        <v>0</v>
      </c>
    </row>
    <row r="586" spans="1:22" s="45" customFormat="1" outlineLevel="1" x14ac:dyDescent="0.3">
      <c r="A586" s="62">
        <f t="shared" si="163"/>
        <v>560</v>
      </c>
      <c r="B586" s="15" t="s">
        <v>177</v>
      </c>
      <c r="C586" s="15" t="s">
        <v>146</v>
      </c>
      <c r="D586" s="15" t="s">
        <v>807</v>
      </c>
      <c r="E586" s="62">
        <v>1945</v>
      </c>
      <c r="F586" s="62">
        <v>0</v>
      </c>
      <c r="G586" s="63">
        <v>2</v>
      </c>
      <c r="H586" s="39">
        <v>243.1</v>
      </c>
      <c r="I586" s="39">
        <v>156.5</v>
      </c>
      <c r="J586" s="39">
        <v>156.5</v>
      </c>
      <c r="K586" s="75">
        <v>9</v>
      </c>
      <c r="L586" s="39">
        <v>989450</v>
      </c>
      <c r="M586" s="39">
        <v>803433.4</v>
      </c>
      <c r="N586" s="39">
        <v>136544.1</v>
      </c>
      <c r="O586" s="39">
        <v>49472.5</v>
      </c>
      <c r="P586" s="39">
        <f t="shared" si="156"/>
        <v>6322.364217252396</v>
      </c>
      <c r="Q586" s="39">
        <f t="shared" si="157"/>
        <v>16737</v>
      </c>
      <c r="R586" s="118">
        <f t="shared" si="158"/>
        <v>0</v>
      </c>
      <c r="S586" s="118">
        <f t="shared" si="159"/>
        <v>16737</v>
      </c>
      <c r="T586" s="118">
        <f t="shared" si="160"/>
        <v>0</v>
      </c>
      <c r="U586" s="118">
        <f t="shared" si="161"/>
        <v>0</v>
      </c>
      <c r="V586" s="118">
        <f t="shared" si="162"/>
        <v>0</v>
      </c>
    </row>
    <row r="587" spans="1:22" s="45" customFormat="1" x14ac:dyDescent="0.3">
      <c r="A587" s="62">
        <f t="shared" si="163"/>
        <v>561</v>
      </c>
      <c r="B587" s="153" t="s">
        <v>532</v>
      </c>
      <c r="C587" s="153"/>
      <c r="D587" s="153"/>
      <c r="E587" s="153"/>
      <c r="F587" s="153"/>
      <c r="G587" s="153"/>
      <c r="H587" s="74">
        <f>SUM(H540:H586)</f>
        <v>20279.7</v>
      </c>
      <c r="I587" s="74">
        <f t="shared" ref="I587:O587" si="164">SUM(I540:I586)</f>
        <v>15823.5</v>
      </c>
      <c r="J587" s="74">
        <f t="shared" si="164"/>
        <v>10680.91</v>
      </c>
      <c r="K587" s="76">
        <f t="shared" si="164"/>
        <v>735</v>
      </c>
      <c r="L587" s="74">
        <f t="shared" si="164"/>
        <v>43605249</v>
      </c>
      <c r="M587" s="74">
        <f>SUM(M540:M586)</f>
        <v>35407462.060000002</v>
      </c>
      <c r="N587" s="74">
        <f t="shared" si="164"/>
        <v>5426703.5899999989</v>
      </c>
      <c r="O587" s="74">
        <f t="shared" si="164"/>
        <v>2771083.3499999996</v>
      </c>
      <c r="P587" s="74"/>
      <c r="Q587" s="74"/>
      <c r="V587" s="45" t="s">
        <v>165</v>
      </c>
    </row>
    <row r="588" spans="1:22" s="45" customFormat="1" x14ac:dyDescent="0.3">
      <c r="A588" s="154" t="s">
        <v>46</v>
      </c>
      <c r="B588" s="154"/>
      <c r="C588" s="154"/>
      <c r="D588" s="155"/>
      <c r="E588" s="156"/>
      <c r="F588" s="156"/>
      <c r="G588" s="157"/>
      <c r="H588" s="158"/>
      <c r="I588" s="158"/>
      <c r="J588" s="158"/>
      <c r="K588" s="157"/>
      <c r="L588" s="158"/>
      <c r="M588" s="158"/>
      <c r="N588" s="158"/>
      <c r="O588" s="158"/>
      <c r="P588" s="158"/>
      <c r="Q588" s="158"/>
      <c r="V588" s="45" t="s">
        <v>165</v>
      </c>
    </row>
    <row r="589" spans="1:22" s="45" customFormat="1" outlineLevel="1" x14ac:dyDescent="0.3">
      <c r="A589" s="62">
        <f>A587+1</f>
        <v>562</v>
      </c>
      <c r="B589" s="15" t="s">
        <v>46</v>
      </c>
      <c r="C589" s="15" t="s">
        <v>435</v>
      </c>
      <c r="D589" s="15" t="s">
        <v>28</v>
      </c>
      <c r="E589" s="62">
        <v>1945</v>
      </c>
      <c r="F589" s="62">
        <v>0</v>
      </c>
      <c r="G589" s="67">
        <v>4</v>
      </c>
      <c r="H589" s="39">
        <v>780.7</v>
      </c>
      <c r="I589" s="39">
        <v>582.79999999999995</v>
      </c>
      <c r="J589" s="39">
        <v>518.79999999999995</v>
      </c>
      <c r="K589" s="75">
        <v>29</v>
      </c>
      <c r="L589" s="39">
        <v>1197604</v>
      </c>
      <c r="M589" s="39">
        <v>886226.96</v>
      </c>
      <c r="N589" s="39">
        <v>227544.76</v>
      </c>
      <c r="O589" s="39">
        <v>83832.28</v>
      </c>
      <c r="P589" s="39">
        <f t="shared" ref="P589:P610" si="165">L589/I589</f>
        <v>2054.9142072752234</v>
      </c>
      <c r="Q589" s="39">
        <f t="shared" ref="Q589:Q610" si="166">SUM(R589:V589)</f>
        <v>9807</v>
      </c>
      <c r="R589" s="118">
        <f t="shared" ref="R589:R610" si="167">IF(G589=1,18174,0)</f>
        <v>0</v>
      </c>
      <c r="S589" s="118">
        <f t="shared" ref="S589:S610" si="168">IF(G589=2,16737,0)</f>
        <v>0</v>
      </c>
      <c r="T589" s="118">
        <f t="shared" ref="T589:T610" si="169">IF(OR(3=G589,G589=4,G589=5),9807,0)</f>
        <v>9807</v>
      </c>
      <c r="U589" s="118">
        <f t="shared" ref="U589:U610" si="170">IF(OR(G589=6,G589=7,G589=8,G589=9),10112,0)</f>
        <v>0</v>
      </c>
      <c r="V589" s="118">
        <f t="shared" ref="V589:V610" si="171">IF(G589&gt;=10,9919,0)</f>
        <v>0</v>
      </c>
    </row>
    <row r="590" spans="1:22" s="45" customFormat="1" outlineLevel="1" x14ac:dyDescent="0.3">
      <c r="A590" s="62">
        <f>A589+1</f>
        <v>563</v>
      </c>
      <c r="B590" s="15" t="s">
        <v>46</v>
      </c>
      <c r="C590" s="15" t="s">
        <v>435</v>
      </c>
      <c r="D590" s="15" t="s">
        <v>29</v>
      </c>
      <c r="E590" s="62">
        <v>1945</v>
      </c>
      <c r="F590" s="62">
        <v>1966</v>
      </c>
      <c r="G590" s="67">
        <v>4</v>
      </c>
      <c r="H590" s="39">
        <v>888.3</v>
      </c>
      <c r="I590" s="39">
        <v>598.79999999999995</v>
      </c>
      <c r="J590" s="39">
        <v>376.1</v>
      </c>
      <c r="K590" s="75">
        <v>29</v>
      </c>
      <c r="L590" s="39">
        <v>2443973</v>
      </c>
      <c r="M590" s="39">
        <v>1808540.02</v>
      </c>
      <c r="N590" s="39">
        <v>464354.88</v>
      </c>
      <c r="O590" s="39">
        <v>171078.1</v>
      </c>
      <c r="P590" s="39">
        <f t="shared" si="165"/>
        <v>4081.4512358049437</v>
      </c>
      <c r="Q590" s="39">
        <f t="shared" si="166"/>
        <v>9807</v>
      </c>
      <c r="R590" s="118">
        <f t="shared" si="167"/>
        <v>0</v>
      </c>
      <c r="S590" s="118">
        <f t="shared" si="168"/>
        <v>0</v>
      </c>
      <c r="T590" s="118">
        <f t="shared" si="169"/>
        <v>9807</v>
      </c>
      <c r="U590" s="118">
        <f t="shared" si="170"/>
        <v>0</v>
      </c>
      <c r="V590" s="118">
        <f t="shared" si="171"/>
        <v>0</v>
      </c>
    </row>
    <row r="591" spans="1:22" s="45" customFormat="1" outlineLevel="1" x14ac:dyDescent="0.3">
      <c r="A591" s="62">
        <f t="shared" ref="A591:A611" si="172">A590+1</f>
        <v>564</v>
      </c>
      <c r="B591" s="15" t="s">
        <v>46</v>
      </c>
      <c r="C591" s="15" t="s">
        <v>435</v>
      </c>
      <c r="D591" s="15" t="s">
        <v>30</v>
      </c>
      <c r="E591" s="62">
        <v>1945</v>
      </c>
      <c r="F591" s="62">
        <v>0</v>
      </c>
      <c r="G591" s="67">
        <v>3</v>
      </c>
      <c r="H591" s="39">
        <v>336.9</v>
      </c>
      <c r="I591" s="39">
        <v>241.7</v>
      </c>
      <c r="J591" s="39">
        <v>241.7</v>
      </c>
      <c r="K591" s="75">
        <v>12</v>
      </c>
      <c r="L591" s="39">
        <v>1113881</v>
      </c>
      <c r="M591" s="39">
        <v>824271.94</v>
      </c>
      <c r="N591" s="39">
        <v>66832.86</v>
      </c>
      <c r="O591" s="39">
        <v>222776.2</v>
      </c>
      <c r="P591" s="39">
        <f t="shared" si="165"/>
        <v>4608.5270997103853</v>
      </c>
      <c r="Q591" s="39">
        <f t="shared" si="166"/>
        <v>9807</v>
      </c>
      <c r="R591" s="118">
        <f t="shared" si="167"/>
        <v>0</v>
      </c>
      <c r="S591" s="118">
        <f t="shared" si="168"/>
        <v>0</v>
      </c>
      <c r="T591" s="118">
        <f t="shared" si="169"/>
        <v>9807</v>
      </c>
      <c r="U591" s="118">
        <f t="shared" si="170"/>
        <v>0</v>
      </c>
      <c r="V591" s="118">
        <f t="shared" si="171"/>
        <v>0</v>
      </c>
    </row>
    <row r="592" spans="1:22" s="45" customFormat="1" outlineLevel="1" x14ac:dyDescent="0.3">
      <c r="A592" s="62">
        <f t="shared" si="172"/>
        <v>565</v>
      </c>
      <c r="B592" s="15" t="s">
        <v>46</v>
      </c>
      <c r="C592" s="15" t="s">
        <v>435</v>
      </c>
      <c r="D592" s="15" t="s">
        <v>31</v>
      </c>
      <c r="E592" s="62">
        <v>1945</v>
      </c>
      <c r="F592" s="62">
        <v>1974</v>
      </c>
      <c r="G592" s="67">
        <v>3</v>
      </c>
      <c r="H592" s="39">
        <v>3835.8</v>
      </c>
      <c r="I592" s="39">
        <v>2967.4</v>
      </c>
      <c r="J592" s="39">
        <v>1930.5</v>
      </c>
      <c r="K592" s="75">
        <v>91</v>
      </c>
      <c r="L592" s="39">
        <v>5398020</v>
      </c>
      <c r="M592" s="39">
        <v>3994534.8</v>
      </c>
      <c r="N592" s="39">
        <v>863683.2</v>
      </c>
      <c r="O592" s="39">
        <v>539802</v>
      </c>
      <c r="P592" s="39">
        <f t="shared" si="165"/>
        <v>1819.1076363146187</v>
      </c>
      <c r="Q592" s="39">
        <f t="shared" si="166"/>
        <v>9807</v>
      </c>
      <c r="R592" s="118">
        <f t="shared" si="167"/>
        <v>0</v>
      </c>
      <c r="S592" s="118">
        <f t="shared" si="168"/>
        <v>0</v>
      </c>
      <c r="T592" s="118">
        <f t="shared" si="169"/>
        <v>9807</v>
      </c>
      <c r="U592" s="118">
        <f t="shared" si="170"/>
        <v>0</v>
      </c>
      <c r="V592" s="118">
        <f t="shared" si="171"/>
        <v>0</v>
      </c>
    </row>
    <row r="593" spans="1:22" s="45" customFormat="1" outlineLevel="1" x14ac:dyDescent="0.3">
      <c r="A593" s="62">
        <f t="shared" si="172"/>
        <v>566</v>
      </c>
      <c r="B593" s="15" t="s">
        <v>46</v>
      </c>
      <c r="C593" s="15" t="s">
        <v>435</v>
      </c>
      <c r="D593" s="15" t="s">
        <v>32</v>
      </c>
      <c r="E593" s="62">
        <v>1945</v>
      </c>
      <c r="F593" s="62">
        <v>0</v>
      </c>
      <c r="G593" s="67">
        <v>2</v>
      </c>
      <c r="H593" s="39">
        <v>281.2</v>
      </c>
      <c r="I593" s="39">
        <v>174.4</v>
      </c>
      <c r="J593" s="39">
        <v>174.4</v>
      </c>
      <c r="K593" s="75">
        <v>6</v>
      </c>
      <c r="L593" s="39">
        <v>688327</v>
      </c>
      <c r="M593" s="39">
        <v>509361.98</v>
      </c>
      <c r="N593" s="39">
        <v>75715.92</v>
      </c>
      <c r="O593" s="39">
        <v>103249.1</v>
      </c>
      <c r="P593" s="39">
        <f t="shared" si="165"/>
        <v>3946.8291284403667</v>
      </c>
      <c r="Q593" s="39">
        <f t="shared" si="166"/>
        <v>16737</v>
      </c>
      <c r="R593" s="118">
        <f t="shared" si="167"/>
        <v>0</v>
      </c>
      <c r="S593" s="118">
        <f t="shared" si="168"/>
        <v>16737</v>
      </c>
      <c r="T593" s="118">
        <f t="shared" si="169"/>
        <v>0</v>
      </c>
      <c r="U593" s="118">
        <f t="shared" si="170"/>
        <v>0</v>
      </c>
      <c r="V593" s="118">
        <f t="shared" si="171"/>
        <v>0</v>
      </c>
    </row>
    <row r="594" spans="1:22" s="45" customFormat="1" outlineLevel="1" x14ac:dyDescent="0.3">
      <c r="A594" s="62">
        <f t="shared" si="172"/>
        <v>567</v>
      </c>
      <c r="B594" s="15" t="s">
        <v>46</v>
      </c>
      <c r="C594" s="15" t="s">
        <v>435</v>
      </c>
      <c r="D594" s="15" t="s">
        <v>33</v>
      </c>
      <c r="E594" s="62">
        <v>1945</v>
      </c>
      <c r="F594" s="62">
        <v>0</v>
      </c>
      <c r="G594" s="67">
        <v>4</v>
      </c>
      <c r="H594" s="39">
        <v>2779</v>
      </c>
      <c r="I594" s="39">
        <v>2234.1999999999998</v>
      </c>
      <c r="J594" s="39">
        <v>1124.3</v>
      </c>
      <c r="K594" s="75">
        <v>75</v>
      </c>
      <c r="L594" s="39">
        <v>10028226</v>
      </c>
      <c r="M594" s="39">
        <v>7420887.2400000002</v>
      </c>
      <c r="N594" s="39">
        <v>1905362.96</v>
      </c>
      <c r="O594" s="39">
        <v>701975.8</v>
      </c>
      <c r="P594" s="39">
        <f t="shared" si="165"/>
        <v>4488.5086384388151</v>
      </c>
      <c r="Q594" s="39">
        <f t="shared" si="166"/>
        <v>9807</v>
      </c>
      <c r="R594" s="118">
        <f t="shared" si="167"/>
        <v>0</v>
      </c>
      <c r="S594" s="118">
        <f t="shared" si="168"/>
        <v>0</v>
      </c>
      <c r="T594" s="118">
        <f t="shared" si="169"/>
        <v>9807</v>
      </c>
      <c r="U594" s="118">
        <f t="shared" si="170"/>
        <v>0</v>
      </c>
      <c r="V594" s="118">
        <f t="shared" si="171"/>
        <v>0</v>
      </c>
    </row>
    <row r="595" spans="1:22" s="45" customFormat="1" outlineLevel="1" x14ac:dyDescent="0.3">
      <c r="A595" s="62">
        <f t="shared" si="172"/>
        <v>568</v>
      </c>
      <c r="B595" s="15" t="s">
        <v>46</v>
      </c>
      <c r="C595" s="15" t="s">
        <v>435</v>
      </c>
      <c r="D595" s="15" t="s">
        <v>34</v>
      </c>
      <c r="E595" s="62">
        <v>1945</v>
      </c>
      <c r="F595" s="62">
        <v>0</v>
      </c>
      <c r="G595" s="67">
        <v>3</v>
      </c>
      <c r="H595" s="39">
        <v>759.4</v>
      </c>
      <c r="I595" s="39">
        <v>606.79999999999995</v>
      </c>
      <c r="J595" s="39">
        <v>219.3</v>
      </c>
      <c r="K595" s="75">
        <v>31</v>
      </c>
      <c r="L595" s="39">
        <v>4765905</v>
      </c>
      <c r="M595" s="39">
        <v>3526769.7</v>
      </c>
      <c r="N595" s="39">
        <v>762544.8</v>
      </c>
      <c r="O595" s="39">
        <v>476590.5</v>
      </c>
      <c r="P595" s="39">
        <f t="shared" si="165"/>
        <v>7854.1611733684913</v>
      </c>
      <c r="Q595" s="39">
        <f t="shared" si="166"/>
        <v>9807</v>
      </c>
      <c r="R595" s="118">
        <f t="shared" si="167"/>
        <v>0</v>
      </c>
      <c r="S595" s="118">
        <f t="shared" si="168"/>
        <v>0</v>
      </c>
      <c r="T595" s="118">
        <f t="shared" si="169"/>
        <v>9807</v>
      </c>
      <c r="U595" s="118">
        <f t="shared" si="170"/>
        <v>0</v>
      </c>
      <c r="V595" s="118">
        <f t="shared" si="171"/>
        <v>0</v>
      </c>
    </row>
    <row r="596" spans="1:22" s="45" customFormat="1" outlineLevel="1" x14ac:dyDescent="0.3">
      <c r="A596" s="62">
        <f t="shared" si="172"/>
        <v>569</v>
      </c>
      <c r="B596" s="15" t="s">
        <v>46</v>
      </c>
      <c r="C596" s="15" t="s">
        <v>435</v>
      </c>
      <c r="D596" s="15" t="s">
        <v>35</v>
      </c>
      <c r="E596" s="62">
        <v>1945</v>
      </c>
      <c r="F596" s="62">
        <v>0</v>
      </c>
      <c r="G596" s="67">
        <v>4</v>
      </c>
      <c r="H596" s="39">
        <v>955.5</v>
      </c>
      <c r="I596" s="39">
        <v>755.5</v>
      </c>
      <c r="J596" s="39">
        <v>547.29999999999995</v>
      </c>
      <c r="K596" s="75">
        <v>17</v>
      </c>
      <c r="L596" s="39">
        <v>2437329</v>
      </c>
      <c r="M596" s="39">
        <v>1803623.46</v>
      </c>
      <c r="N596" s="39">
        <v>389972.64</v>
      </c>
      <c r="O596" s="39">
        <v>243732.9</v>
      </c>
      <c r="P596" s="39">
        <f t="shared" si="165"/>
        <v>3226.1138318994044</v>
      </c>
      <c r="Q596" s="39">
        <f t="shared" si="166"/>
        <v>9807</v>
      </c>
      <c r="R596" s="118">
        <f t="shared" si="167"/>
        <v>0</v>
      </c>
      <c r="S596" s="118">
        <f t="shared" si="168"/>
        <v>0</v>
      </c>
      <c r="T596" s="118">
        <f t="shared" si="169"/>
        <v>9807</v>
      </c>
      <c r="U596" s="118">
        <f t="shared" si="170"/>
        <v>0</v>
      </c>
      <c r="V596" s="118">
        <f t="shared" si="171"/>
        <v>0</v>
      </c>
    </row>
    <row r="597" spans="1:22" s="45" customFormat="1" outlineLevel="1" x14ac:dyDescent="0.3">
      <c r="A597" s="62">
        <f t="shared" si="172"/>
        <v>570</v>
      </c>
      <c r="B597" s="15" t="s">
        <v>46</v>
      </c>
      <c r="C597" s="15" t="s">
        <v>435</v>
      </c>
      <c r="D597" s="15" t="s">
        <v>36</v>
      </c>
      <c r="E597" s="62">
        <v>1945</v>
      </c>
      <c r="F597" s="62">
        <v>0</v>
      </c>
      <c r="G597" s="67">
        <v>3</v>
      </c>
      <c r="H597" s="39">
        <v>386.5</v>
      </c>
      <c r="I597" s="39">
        <v>249.7</v>
      </c>
      <c r="J597" s="39">
        <v>46.6</v>
      </c>
      <c r="K597" s="75">
        <v>10</v>
      </c>
      <c r="L597" s="39">
        <v>1748690</v>
      </c>
      <c r="M597" s="39">
        <v>1294030.6000000001</v>
      </c>
      <c r="N597" s="39">
        <v>192355.9</v>
      </c>
      <c r="O597" s="39">
        <v>262303.5</v>
      </c>
      <c r="P597" s="39">
        <f t="shared" si="165"/>
        <v>7003.1637965558675</v>
      </c>
      <c r="Q597" s="39">
        <f t="shared" si="166"/>
        <v>9807</v>
      </c>
      <c r="R597" s="118">
        <f t="shared" si="167"/>
        <v>0</v>
      </c>
      <c r="S597" s="118">
        <f t="shared" si="168"/>
        <v>0</v>
      </c>
      <c r="T597" s="118">
        <f t="shared" si="169"/>
        <v>9807</v>
      </c>
      <c r="U597" s="118">
        <f t="shared" si="170"/>
        <v>0</v>
      </c>
      <c r="V597" s="118">
        <f t="shared" si="171"/>
        <v>0</v>
      </c>
    </row>
    <row r="598" spans="1:22" s="45" customFormat="1" outlineLevel="1" x14ac:dyDescent="0.3">
      <c r="A598" s="62">
        <f t="shared" si="172"/>
        <v>571</v>
      </c>
      <c r="B598" s="15" t="s">
        <v>46</v>
      </c>
      <c r="C598" s="15" t="s">
        <v>435</v>
      </c>
      <c r="D598" s="15" t="s">
        <v>37</v>
      </c>
      <c r="E598" s="62">
        <v>1945</v>
      </c>
      <c r="F598" s="62">
        <v>0</v>
      </c>
      <c r="G598" s="67">
        <v>3</v>
      </c>
      <c r="H598" s="39">
        <v>722.8</v>
      </c>
      <c r="I598" s="39">
        <v>504.6</v>
      </c>
      <c r="J598" s="39">
        <v>504.6</v>
      </c>
      <c r="K598" s="75">
        <v>35</v>
      </c>
      <c r="L598" s="39">
        <v>2675096</v>
      </c>
      <c r="M598" s="39">
        <v>1979571.04</v>
      </c>
      <c r="N598" s="39">
        <v>401264.36</v>
      </c>
      <c r="O598" s="39">
        <v>294260.59999999998</v>
      </c>
      <c r="P598" s="39">
        <f t="shared" si="165"/>
        <v>5301.4189456995637</v>
      </c>
      <c r="Q598" s="39">
        <f t="shared" si="166"/>
        <v>9807</v>
      </c>
      <c r="R598" s="118">
        <f t="shared" si="167"/>
        <v>0</v>
      </c>
      <c r="S598" s="118">
        <f t="shared" si="168"/>
        <v>0</v>
      </c>
      <c r="T598" s="118">
        <f t="shared" si="169"/>
        <v>9807</v>
      </c>
      <c r="U598" s="118">
        <f t="shared" si="170"/>
        <v>0</v>
      </c>
      <c r="V598" s="118">
        <f t="shared" si="171"/>
        <v>0</v>
      </c>
    </row>
    <row r="599" spans="1:22" s="45" customFormat="1" outlineLevel="1" x14ac:dyDescent="0.3">
      <c r="A599" s="62">
        <f t="shared" si="172"/>
        <v>572</v>
      </c>
      <c r="B599" s="15" t="s">
        <v>46</v>
      </c>
      <c r="C599" s="15" t="s">
        <v>435</v>
      </c>
      <c r="D599" s="15" t="s">
        <v>159</v>
      </c>
      <c r="E599" s="62">
        <v>1945</v>
      </c>
      <c r="F599" s="62">
        <v>0</v>
      </c>
      <c r="G599" s="67">
        <v>5</v>
      </c>
      <c r="H599" s="39">
        <v>818.4</v>
      </c>
      <c r="I599" s="39">
        <v>596.1</v>
      </c>
      <c r="J599" s="39">
        <v>537.6</v>
      </c>
      <c r="K599" s="75">
        <v>21</v>
      </c>
      <c r="L599" s="39">
        <v>2137956</v>
      </c>
      <c r="M599" s="39">
        <v>1582087.44</v>
      </c>
      <c r="N599" s="39">
        <v>299313.86</v>
      </c>
      <c r="O599" s="39">
        <v>256554.7</v>
      </c>
      <c r="P599" s="39">
        <f t="shared" si="165"/>
        <v>3586.5727226975337</v>
      </c>
      <c r="Q599" s="39">
        <f t="shared" si="166"/>
        <v>9807</v>
      </c>
      <c r="R599" s="118">
        <f t="shared" si="167"/>
        <v>0</v>
      </c>
      <c r="S599" s="118">
        <f t="shared" si="168"/>
        <v>0</v>
      </c>
      <c r="T599" s="118">
        <f t="shared" si="169"/>
        <v>9807</v>
      </c>
      <c r="U599" s="118">
        <f t="shared" si="170"/>
        <v>0</v>
      </c>
      <c r="V599" s="118">
        <f t="shared" si="171"/>
        <v>0</v>
      </c>
    </row>
    <row r="600" spans="1:22" s="45" customFormat="1" outlineLevel="1" x14ac:dyDescent="0.3">
      <c r="A600" s="62">
        <f t="shared" si="172"/>
        <v>573</v>
      </c>
      <c r="B600" s="15" t="s">
        <v>46</v>
      </c>
      <c r="C600" s="15" t="s">
        <v>435</v>
      </c>
      <c r="D600" s="15" t="s">
        <v>160</v>
      </c>
      <c r="E600" s="62">
        <v>1969</v>
      </c>
      <c r="F600" s="62">
        <v>0</v>
      </c>
      <c r="G600" s="67">
        <v>5</v>
      </c>
      <c r="H600" s="39">
        <v>3343.8</v>
      </c>
      <c r="I600" s="39">
        <v>2533.1</v>
      </c>
      <c r="J600" s="39">
        <v>2533.1</v>
      </c>
      <c r="K600" s="75">
        <v>90</v>
      </c>
      <c r="L600" s="39">
        <v>2513989</v>
      </c>
      <c r="M600" s="39">
        <v>1860351.86</v>
      </c>
      <c r="N600" s="39">
        <v>301678.64</v>
      </c>
      <c r="O600" s="39">
        <v>351958.5</v>
      </c>
      <c r="P600" s="39">
        <f t="shared" si="165"/>
        <v>992.4554893213849</v>
      </c>
      <c r="Q600" s="39">
        <f t="shared" si="166"/>
        <v>9807</v>
      </c>
      <c r="R600" s="118">
        <f t="shared" si="167"/>
        <v>0</v>
      </c>
      <c r="S600" s="118">
        <f t="shared" si="168"/>
        <v>0</v>
      </c>
      <c r="T600" s="118">
        <f t="shared" si="169"/>
        <v>9807</v>
      </c>
      <c r="U600" s="118">
        <f t="shared" si="170"/>
        <v>0</v>
      </c>
      <c r="V600" s="118">
        <f t="shared" si="171"/>
        <v>0</v>
      </c>
    </row>
    <row r="601" spans="1:22" s="45" customFormat="1" outlineLevel="1" x14ac:dyDescent="0.3">
      <c r="A601" s="62">
        <f t="shared" si="172"/>
        <v>574</v>
      </c>
      <c r="B601" s="15" t="s">
        <v>46</v>
      </c>
      <c r="C601" s="15" t="s">
        <v>27</v>
      </c>
      <c r="D601" s="15" t="s">
        <v>38</v>
      </c>
      <c r="E601" s="62">
        <v>1945</v>
      </c>
      <c r="F601" s="62">
        <v>0</v>
      </c>
      <c r="G601" s="67" t="s">
        <v>161</v>
      </c>
      <c r="H601" s="39">
        <v>410.7</v>
      </c>
      <c r="I601" s="39">
        <v>274.7</v>
      </c>
      <c r="J601" s="39">
        <v>274.7</v>
      </c>
      <c r="K601" s="75">
        <v>20</v>
      </c>
      <c r="L601" s="39">
        <v>1767132</v>
      </c>
      <c r="M601" s="39">
        <v>1307677.68</v>
      </c>
      <c r="N601" s="39">
        <v>459454.32</v>
      </c>
      <c r="O601" s="39">
        <v>0</v>
      </c>
      <c r="P601" s="39">
        <f t="shared" si="165"/>
        <v>6432.9523116126684</v>
      </c>
      <c r="Q601" s="39">
        <f t="shared" si="166"/>
        <v>9919</v>
      </c>
      <c r="R601" s="118">
        <f t="shared" si="167"/>
        <v>0</v>
      </c>
      <c r="S601" s="118">
        <f t="shared" si="168"/>
        <v>0</v>
      </c>
      <c r="T601" s="118">
        <f t="shared" si="169"/>
        <v>0</v>
      </c>
      <c r="U601" s="118">
        <f t="shared" si="170"/>
        <v>0</v>
      </c>
      <c r="V601" s="118">
        <f t="shared" si="171"/>
        <v>9919</v>
      </c>
    </row>
    <row r="602" spans="1:22" s="45" customFormat="1" outlineLevel="1" x14ac:dyDescent="0.3">
      <c r="A602" s="62">
        <f t="shared" si="172"/>
        <v>575</v>
      </c>
      <c r="B602" s="15" t="s">
        <v>46</v>
      </c>
      <c r="C602" s="15" t="s">
        <v>27</v>
      </c>
      <c r="D602" s="15" t="s">
        <v>39</v>
      </c>
      <c r="E602" s="62">
        <v>1945</v>
      </c>
      <c r="F602" s="62">
        <v>0</v>
      </c>
      <c r="G602" s="67" t="s">
        <v>162</v>
      </c>
      <c r="H602" s="39">
        <v>583.29999999999995</v>
      </c>
      <c r="I602" s="39">
        <v>414.7</v>
      </c>
      <c r="J602" s="39">
        <v>338.9</v>
      </c>
      <c r="K602" s="75">
        <v>25</v>
      </c>
      <c r="L602" s="39">
        <v>3002347.18</v>
      </c>
      <c r="M602" s="39">
        <v>2221736.91</v>
      </c>
      <c r="N602" s="39">
        <v>780610.27</v>
      </c>
      <c r="O602" s="39">
        <v>0</v>
      </c>
      <c r="P602" s="39">
        <f t="shared" si="165"/>
        <v>7239.805112129251</v>
      </c>
      <c r="Q602" s="39">
        <f t="shared" si="166"/>
        <v>9919</v>
      </c>
      <c r="R602" s="118">
        <f t="shared" si="167"/>
        <v>0</v>
      </c>
      <c r="S602" s="118">
        <f t="shared" si="168"/>
        <v>0</v>
      </c>
      <c r="T602" s="118">
        <f t="shared" si="169"/>
        <v>0</v>
      </c>
      <c r="U602" s="118">
        <f t="shared" si="170"/>
        <v>0</v>
      </c>
      <c r="V602" s="118">
        <f t="shared" si="171"/>
        <v>9919</v>
      </c>
    </row>
    <row r="603" spans="1:22" s="45" customFormat="1" outlineLevel="1" x14ac:dyDescent="0.3">
      <c r="A603" s="62">
        <f t="shared" si="172"/>
        <v>576</v>
      </c>
      <c r="B603" s="15" t="s">
        <v>46</v>
      </c>
      <c r="C603" s="15" t="s">
        <v>27</v>
      </c>
      <c r="D603" s="15" t="s">
        <v>40</v>
      </c>
      <c r="E603" s="62">
        <v>1945</v>
      </c>
      <c r="F603" s="62">
        <v>0</v>
      </c>
      <c r="G603" s="67" t="s">
        <v>163</v>
      </c>
      <c r="H603" s="39">
        <v>540.29999999999995</v>
      </c>
      <c r="I603" s="39">
        <v>330.4</v>
      </c>
      <c r="J603" s="39">
        <v>330.4</v>
      </c>
      <c r="K603" s="75">
        <v>33</v>
      </c>
      <c r="L603" s="39">
        <v>1855497</v>
      </c>
      <c r="M603" s="39">
        <v>1373067.78</v>
      </c>
      <c r="N603" s="39">
        <v>482429.22</v>
      </c>
      <c r="O603" s="39">
        <v>0</v>
      </c>
      <c r="P603" s="39">
        <f t="shared" si="165"/>
        <v>5615.9110169491532</v>
      </c>
      <c r="Q603" s="39">
        <f t="shared" si="166"/>
        <v>9919</v>
      </c>
      <c r="R603" s="118">
        <f t="shared" si="167"/>
        <v>0</v>
      </c>
      <c r="S603" s="118">
        <f t="shared" si="168"/>
        <v>0</v>
      </c>
      <c r="T603" s="118">
        <f t="shared" si="169"/>
        <v>0</v>
      </c>
      <c r="U603" s="118">
        <f t="shared" si="170"/>
        <v>0</v>
      </c>
      <c r="V603" s="118">
        <f t="shared" si="171"/>
        <v>9919</v>
      </c>
    </row>
    <row r="604" spans="1:22" s="45" customFormat="1" outlineLevel="1" x14ac:dyDescent="0.3">
      <c r="A604" s="62">
        <f t="shared" si="172"/>
        <v>577</v>
      </c>
      <c r="B604" s="15" t="s">
        <v>46</v>
      </c>
      <c r="C604" s="15" t="s">
        <v>27</v>
      </c>
      <c r="D604" s="15" t="s">
        <v>41</v>
      </c>
      <c r="E604" s="62">
        <v>1945</v>
      </c>
      <c r="F604" s="62">
        <v>0</v>
      </c>
      <c r="G604" s="67">
        <v>4</v>
      </c>
      <c r="H604" s="39">
        <v>1908.4</v>
      </c>
      <c r="I604" s="39">
        <v>1319.1</v>
      </c>
      <c r="J604" s="39">
        <v>1319.1</v>
      </c>
      <c r="K604" s="75">
        <v>72</v>
      </c>
      <c r="L604" s="39">
        <v>4550302</v>
      </c>
      <c r="M604" s="39">
        <v>3367223.48</v>
      </c>
      <c r="N604" s="39">
        <v>1183078.52</v>
      </c>
      <c r="O604" s="39">
        <v>0</v>
      </c>
      <c r="P604" s="39">
        <f t="shared" si="165"/>
        <v>3449.5504510651203</v>
      </c>
      <c r="Q604" s="39">
        <f t="shared" si="166"/>
        <v>9807</v>
      </c>
      <c r="R604" s="118">
        <f t="shared" si="167"/>
        <v>0</v>
      </c>
      <c r="S604" s="118">
        <f t="shared" si="168"/>
        <v>0</v>
      </c>
      <c r="T604" s="118">
        <f t="shared" si="169"/>
        <v>9807</v>
      </c>
      <c r="U604" s="118">
        <f t="shared" si="170"/>
        <v>0</v>
      </c>
      <c r="V604" s="118">
        <f t="shared" si="171"/>
        <v>0</v>
      </c>
    </row>
    <row r="605" spans="1:22" s="45" customFormat="1" outlineLevel="1" x14ac:dyDescent="0.3">
      <c r="A605" s="62">
        <f t="shared" si="172"/>
        <v>578</v>
      </c>
      <c r="B605" s="15" t="s">
        <v>46</v>
      </c>
      <c r="C605" s="15" t="s">
        <v>27</v>
      </c>
      <c r="D605" s="15" t="s">
        <v>42</v>
      </c>
      <c r="E605" s="62">
        <v>1945</v>
      </c>
      <c r="F605" s="62">
        <v>0</v>
      </c>
      <c r="G605" s="67">
        <v>3</v>
      </c>
      <c r="H605" s="39">
        <v>914.5</v>
      </c>
      <c r="I605" s="39">
        <v>408.2</v>
      </c>
      <c r="J605" s="39">
        <v>390.6</v>
      </c>
      <c r="K605" s="75">
        <v>27</v>
      </c>
      <c r="L605" s="39">
        <v>1764217</v>
      </c>
      <c r="M605" s="39">
        <v>1305520.58</v>
      </c>
      <c r="N605" s="39">
        <v>458696.42</v>
      </c>
      <c r="O605" s="39">
        <v>0</v>
      </c>
      <c r="P605" s="39">
        <f t="shared" si="165"/>
        <v>4321.9426751592355</v>
      </c>
      <c r="Q605" s="39">
        <f t="shared" si="166"/>
        <v>9807</v>
      </c>
      <c r="R605" s="118">
        <f t="shared" si="167"/>
        <v>0</v>
      </c>
      <c r="S605" s="118">
        <f t="shared" si="168"/>
        <v>0</v>
      </c>
      <c r="T605" s="118">
        <f t="shared" si="169"/>
        <v>9807</v>
      </c>
      <c r="U605" s="118">
        <f t="shared" si="170"/>
        <v>0</v>
      </c>
      <c r="V605" s="118">
        <f t="shared" si="171"/>
        <v>0</v>
      </c>
    </row>
    <row r="606" spans="1:22" s="45" customFormat="1" outlineLevel="1" x14ac:dyDescent="0.3">
      <c r="A606" s="62">
        <f t="shared" si="172"/>
        <v>579</v>
      </c>
      <c r="B606" s="15" t="s">
        <v>46</v>
      </c>
      <c r="C606" s="15" t="s">
        <v>27</v>
      </c>
      <c r="D606" s="15" t="s">
        <v>551</v>
      </c>
      <c r="E606" s="62">
        <v>1945</v>
      </c>
      <c r="F606" s="62">
        <v>0</v>
      </c>
      <c r="G606" s="67">
        <v>2</v>
      </c>
      <c r="H606" s="39">
        <v>341</v>
      </c>
      <c r="I606" s="39">
        <v>211.3</v>
      </c>
      <c r="J606" s="39">
        <v>211.3</v>
      </c>
      <c r="K606" s="75">
        <v>21</v>
      </c>
      <c r="L606" s="39">
        <v>1317892</v>
      </c>
      <c r="M606" s="39">
        <v>975240.08</v>
      </c>
      <c r="N606" s="39">
        <v>342651.92</v>
      </c>
      <c r="O606" s="39">
        <v>0</v>
      </c>
      <c r="P606" s="39">
        <f t="shared" si="165"/>
        <v>6237.0657832465686</v>
      </c>
      <c r="Q606" s="39">
        <f t="shared" si="166"/>
        <v>16737</v>
      </c>
      <c r="R606" s="118">
        <f t="shared" si="167"/>
        <v>0</v>
      </c>
      <c r="S606" s="118">
        <f t="shared" si="168"/>
        <v>16737</v>
      </c>
      <c r="T606" s="118">
        <f t="shared" si="169"/>
        <v>0</v>
      </c>
      <c r="U606" s="118">
        <f t="shared" si="170"/>
        <v>0</v>
      </c>
      <c r="V606" s="118">
        <f t="shared" si="171"/>
        <v>0</v>
      </c>
    </row>
    <row r="607" spans="1:22" s="45" customFormat="1" outlineLevel="1" x14ac:dyDescent="0.3">
      <c r="A607" s="62">
        <f t="shared" si="172"/>
        <v>580</v>
      </c>
      <c r="B607" s="15" t="s">
        <v>46</v>
      </c>
      <c r="C607" s="15" t="s">
        <v>27</v>
      </c>
      <c r="D607" s="15" t="s">
        <v>43</v>
      </c>
      <c r="E607" s="62">
        <v>1945</v>
      </c>
      <c r="F607" s="62">
        <v>0</v>
      </c>
      <c r="G607" s="67">
        <v>1</v>
      </c>
      <c r="H607" s="39">
        <v>107.5</v>
      </c>
      <c r="I607" s="39">
        <v>72.900000000000006</v>
      </c>
      <c r="J607" s="39">
        <v>72.900000000000006</v>
      </c>
      <c r="K607" s="75">
        <v>4</v>
      </c>
      <c r="L607" s="39">
        <v>1676969.82</v>
      </c>
      <c r="M607" s="39">
        <v>1240957.67</v>
      </c>
      <c r="N607" s="39">
        <v>436012.15</v>
      </c>
      <c r="O607" s="39">
        <v>0</v>
      </c>
      <c r="P607" s="39">
        <f t="shared" si="165"/>
        <v>23003.7012345679</v>
      </c>
      <c r="Q607" s="39">
        <f t="shared" si="166"/>
        <v>18174</v>
      </c>
      <c r="R607" s="118">
        <f t="shared" si="167"/>
        <v>18174</v>
      </c>
      <c r="S607" s="118">
        <f t="shared" si="168"/>
        <v>0</v>
      </c>
      <c r="T607" s="118">
        <f t="shared" si="169"/>
        <v>0</v>
      </c>
      <c r="U607" s="118">
        <f t="shared" si="170"/>
        <v>0</v>
      </c>
      <c r="V607" s="118">
        <f t="shared" si="171"/>
        <v>0</v>
      </c>
    </row>
    <row r="608" spans="1:22" s="45" customFormat="1" outlineLevel="1" x14ac:dyDescent="0.3">
      <c r="A608" s="62">
        <f t="shared" si="172"/>
        <v>581</v>
      </c>
      <c r="B608" s="15" t="s">
        <v>46</v>
      </c>
      <c r="C608" s="15" t="s">
        <v>27</v>
      </c>
      <c r="D608" s="15" t="s">
        <v>44</v>
      </c>
      <c r="E608" s="62">
        <v>1945</v>
      </c>
      <c r="F608" s="62">
        <v>0</v>
      </c>
      <c r="G608" s="67">
        <v>2</v>
      </c>
      <c r="H608" s="39">
        <v>401</v>
      </c>
      <c r="I608" s="39">
        <v>252.7</v>
      </c>
      <c r="J608" s="39">
        <v>252.7</v>
      </c>
      <c r="K608" s="75">
        <v>17</v>
      </c>
      <c r="L608" s="39">
        <v>3985789</v>
      </c>
      <c r="M608" s="39">
        <v>2949483.86</v>
      </c>
      <c r="N608" s="39">
        <v>1036305.14</v>
      </c>
      <c r="O608" s="39">
        <v>0</v>
      </c>
      <c r="P608" s="39">
        <f t="shared" si="165"/>
        <v>15772.809655718243</v>
      </c>
      <c r="Q608" s="39">
        <f t="shared" si="166"/>
        <v>16737</v>
      </c>
      <c r="R608" s="118">
        <f t="shared" si="167"/>
        <v>0</v>
      </c>
      <c r="S608" s="118">
        <f t="shared" si="168"/>
        <v>16737</v>
      </c>
      <c r="T608" s="118">
        <f t="shared" si="169"/>
        <v>0</v>
      </c>
      <c r="U608" s="118">
        <f t="shared" si="170"/>
        <v>0</v>
      </c>
      <c r="V608" s="118">
        <f t="shared" si="171"/>
        <v>0</v>
      </c>
    </row>
    <row r="609" spans="1:22" s="45" customFormat="1" outlineLevel="1" x14ac:dyDescent="0.3">
      <c r="A609" s="62">
        <f t="shared" si="172"/>
        <v>582</v>
      </c>
      <c r="B609" s="15" t="s">
        <v>46</v>
      </c>
      <c r="C609" s="15" t="s">
        <v>27</v>
      </c>
      <c r="D609" s="15" t="s">
        <v>469</v>
      </c>
      <c r="E609" s="62">
        <v>1945</v>
      </c>
      <c r="F609" s="62">
        <v>0</v>
      </c>
      <c r="G609" s="67">
        <v>3</v>
      </c>
      <c r="H609" s="39">
        <v>1097.8</v>
      </c>
      <c r="I609" s="39">
        <v>754.9</v>
      </c>
      <c r="J609" s="39">
        <v>754.9</v>
      </c>
      <c r="K609" s="75">
        <v>52</v>
      </c>
      <c r="L609" s="39">
        <v>6012161</v>
      </c>
      <c r="M609" s="39">
        <v>4448999.1399999997</v>
      </c>
      <c r="N609" s="39">
        <v>1563161.86</v>
      </c>
      <c r="O609" s="39">
        <v>0</v>
      </c>
      <c r="P609" s="39">
        <f t="shared" si="165"/>
        <v>7964.182010862366</v>
      </c>
      <c r="Q609" s="39">
        <f t="shared" si="166"/>
        <v>9807</v>
      </c>
      <c r="R609" s="118">
        <f t="shared" si="167"/>
        <v>0</v>
      </c>
      <c r="S609" s="118">
        <f t="shared" si="168"/>
        <v>0</v>
      </c>
      <c r="T609" s="118">
        <f t="shared" si="169"/>
        <v>9807</v>
      </c>
      <c r="U609" s="118">
        <f t="shared" si="170"/>
        <v>0</v>
      </c>
      <c r="V609" s="118">
        <f t="shared" si="171"/>
        <v>0</v>
      </c>
    </row>
    <row r="610" spans="1:22" s="45" customFormat="1" outlineLevel="1" x14ac:dyDescent="0.3">
      <c r="A610" s="62">
        <f t="shared" si="172"/>
        <v>583</v>
      </c>
      <c r="B610" s="15" t="s">
        <v>46</v>
      </c>
      <c r="C610" s="15" t="s">
        <v>27</v>
      </c>
      <c r="D610" s="15" t="s">
        <v>45</v>
      </c>
      <c r="E610" s="62">
        <v>1945</v>
      </c>
      <c r="F610" s="62">
        <v>0</v>
      </c>
      <c r="G610" s="67">
        <v>2</v>
      </c>
      <c r="H610" s="39">
        <v>624.1</v>
      </c>
      <c r="I610" s="39">
        <v>505.6</v>
      </c>
      <c r="J610" s="39">
        <v>217.2</v>
      </c>
      <c r="K610" s="75">
        <v>12</v>
      </c>
      <c r="L610" s="39">
        <v>830177</v>
      </c>
      <c r="M610" s="39">
        <v>614330.98</v>
      </c>
      <c r="N610" s="39">
        <v>215846.02</v>
      </c>
      <c r="O610" s="39">
        <v>0</v>
      </c>
      <c r="P610" s="39">
        <f t="shared" si="165"/>
        <v>1641.964003164557</v>
      </c>
      <c r="Q610" s="39">
        <f t="shared" si="166"/>
        <v>16737</v>
      </c>
      <c r="R610" s="118">
        <f t="shared" si="167"/>
        <v>0</v>
      </c>
      <c r="S610" s="118">
        <f t="shared" si="168"/>
        <v>16737</v>
      </c>
      <c r="T610" s="118">
        <f t="shared" si="169"/>
        <v>0</v>
      </c>
      <c r="U610" s="118">
        <f t="shared" si="170"/>
        <v>0</v>
      </c>
      <c r="V610" s="118">
        <f t="shared" si="171"/>
        <v>0</v>
      </c>
    </row>
    <row r="611" spans="1:22" s="45" customFormat="1" x14ac:dyDescent="0.3">
      <c r="A611" s="62">
        <f t="shared" si="172"/>
        <v>584</v>
      </c>
      <c r="B611" s="149" t="s">
        <v>532</v>
      </c>
      <c r="C611" s="149"/>
      <c r="D611" s="149"/>
      <c r="E611" s="149"/>
      <c r="F611" s="149"/>
      <c r="G611" s="149"/>
      <c r="H611" s="74">
        <f>SUM(H589:H610)</f>
        <v>22816.899999999998</v>
      </c>
      <c r="I611" s="74">
        <f t="shared" ref="I611:O611" si="173">SUM(I589:I610)</f>
        <v>16589.600000000002</v>
      </c>
      <c r="J611" s="74">
        <f t="shared" si="173"/>
        <v>12917.000000000002</v>
      </c>
      <c r="K611" s="76">
        <f t="shared" si="173"/>
        <v>729</v>
      </c>
      <c r="L611" s="74">
        <f t="shared" si="173"/>
        <v>63911480</v>
      </c>
      <c r="M611" s="74">
        <f>SUM(M589:M610)</f>
        <v>47294495.199999996</v>
      </c>
      <c r="N611" s="74">
        <f t="shared" si="173"/>
        <v>12908870.620000001</v>
      </c>
      <c r="O611" s="74">
        <f t="shared" si="173"/>
        <v>3708114.1800000006</v>
      </c>
      <c r="P611" s="74"/>
      <c r="Q611" s="74"/>
      <c r="V611" s="45">
        <v>1</v>
      </c>
    </row>
    <row r="612" spans="1:22" s="45" customFormat="1" x14ac:dyDescent="0.3">
      <c r="A612" s="154" t="s">
        <v>182</v>
      </c>
      <c r="B612" s="154"/>
      <c r="C612" s="154"/>
      <c r="D612" s="155"/>
      <c r="E612" s="156"/>
      <c r="F612" s="156"/>
      <c r="G612" s="157"/>
      <c r="H612" s="158"/>
      <c r="I612" s="158"/>
      <c r="J612" s="158"/>
      <c r="K612" s="157"/>
      <c r="L612" s="158"/>
      <c r="M612" s="158"/>
      <c r="N612" s="158"/>
      <c r="O612" s="158"/>
      <c r="P612" s="158"/>
      <c r="Q612" s="158"/>
      <c r="V612" s="45">
        <v>1</v>
      </c>
    </row>
    <row r="613" spans="1:22" s="45" customFormat="1" outlineLevel="1" x14ac:dyDescent="0.3">
      <c r="A613" s="62">
        <f>A611+1</f>
        <v>585</v>
      </c>
      <c r="B613" s="15" t="s">
        <v>181</v>
      </c>
      <c r="C613" s="15" t="s">
        <v>63</v>
      </c>
      <c r="D613" s="15" t="s">
        <v>436</v>
      </c>
      <c r="E613" s="62">
        <v>1945</v>
      </c>
      <c r="F613" s="62">
        <v>0</v>
      </c>
      <c r="G613" s="63">
        <v>5</v>
      </c>
      <c r="H613" s="39">
        <v>880</v>
      </c>
      <c r="I613" s="39">
        <v>701.7</v>
      </c>
      <c r="J613" s="39">
        <v>285.89999999999998</v>
      </c>
      <c r="K613" s="75">
        <v>19</v>
      </c>
      <c r="L613" s="39">
        <v>2573928</v>
      </c>
      <c r="M613" s="85">
        <v>2084881.68</v>
      </c>
      <c r="N613" s="85">
        <v>308871.36</v>
      </c>
      <c r="O613" s="85">
        <v>180174.96</v>
      </c>
      <c r="P613" s="39">
        <f>L613/I613</f>
        <v>3668.1316802052156</v>
      </c>
      <c r="Q613" s="39">
        <f t="shared" ref="Q613:Q639" si="174">SUM(R613:V613)</f>
        <v>9807</v>
      </c>
      <c r="R613" s="118">
        <f>IF(G613=1,18174,0)</f>
        <v>0</v>
      </c>
      <c r="S613" s="118">
        <f>IF(G613=2,16737,0)</f>
        <v>0</v>
      </c>
      <c r="T613" s="118">
        <f>IF(OR(3=G613,G613=4,G613=5),9807,0)</f>
        <v>9807</v>
      </c>
      <c r="U613" s="118">
        <f>IF(OR(G613=6,G613=7,G613=8,G613=9),10112,0)</f>
        <v>0</v>
      </c>
      <c r="V613" s="118">
        <f>IF(G613&gt;=10,9919,0)</f>
        <v>0</v>
      </c>
    </row>
    <row r="614" spans="1:22" s="45" customFormat="1" outlineLevel="1" x14ac:dyDescent="0.3">
      <c r="A614" s="62">
        <v>586</v>
      </c>
      <c r="B614" s="15" t="s">
        <v>181</v>
      </c>
      <c r="C614" s="15" t="s">
        <v>63</v>
      </c>
      <c r="D614" s="15" t="s">
        <v>64</v>
      </c>
      <c r="E614" s="62">
        <v>1945</v>
      </c>
      <c r="F614" s="62">
        <v>0</v>
      </c>
      <c r="G614" s="63">
        <v>4</v>
      </c>
      <c r="H614" s="39">
        <v>578.4</v>
      </c>
      <c r="I614" s="39">
        <v>462.7</v>
      </c>
      <c r="J614" s="39">
        <v>317.3</v>
      </c>
      <c r="K614" s="75">
        <v>18</v>
      </c>
      <c r="L614" s="39">
        <v>2004185</v>
      </c>
      <c r="M614" s="39">
        <v>1623389.85</v>
      </c>
      <c r="N614" s="39">
        <v>280585.90000000002</v>
      </c>
      <c r="O614" s="39">
        <v>100209.25</v>
      </c>
      <c r="P614" s="39">
        <v>4331.4998919386217</v>
      </c>
      <c r="Q614" s="39">
        <v>9807</v>
      </c>
      <c r="R614" s="118">
        <v>0</v>
      </c>
      <c r="S614" s="118">
        <v>0</v>
      </c>
      <c r="T614" s="118">
        <v>9807</v>
      </c>
      <c r="U614" s="118">
        <v>0</v>
      </c>
      <c r="V614" s="118">
        <v>0</v>
      </c>
    </row>
    <row r="615" spans="1:22" s="45" customFormat="1" outlineLevel="1" x14ac:dyDescent="0.3">
      <c r="A615" s="62">
        <f t="shared" ref="A615:A640" si="175">A614+1</f>
        <v>587</v>
      </c>
      <c r="B615" s="15" t="s">
        <v>181</v>
      </c>
      <c r="C615" s="15" t="s">
        <v>63</v>
      </c>
      <c r="D615" s="15" t="s">
        <v>65</v>
      </c>
      <c r="E615" s="62">
        <v>1945</v>
      </c>
      <c r="F615" s="62">
        <v>0</v>
      </c>
      <c r="G615" s="63">
        <v>4</v>
      </c>
      <c r="H615" s="39">
        <v>985.4</v>
      </c>
      <c r="I615" s="39">
        <v>728</v>
      </c>
      <c r="J615" s="39">
        <v>523.1</v>
      </c>
      <c r="K615" s="75">
        <v>29</v>
      </c>
      <c r="L615" s="39">
        <v>2160017</v>
      </c>
      <c r="M615" s="85">
        <v>1749613.77</v>
      </c>
      <c r="N615" s="85">
        <v>302402.38</v>
      </c>
      <c r="O615" s="85">
        <v>108000.85</v>
      </c>
      <c r="P615" s="39">
        <f t="shared" ref="P615:P639" si="176">L615/I615</f>
        <v>2967.0563186813188</v>
      </c>
      <c r="Q615" s="39">
        <f t="shared" si="174"/>
        <v>9807</v>
      </c>
      <c r="R615" s="118">
        <f t="shared" ref="R615:R639" si="177">IF(G615=1,18174,0)</f>
        <v>0</v>
      </c>
      <c r="S615" s="118">
        <f t="shared" ref="S615:S639" si="178">IF(G615=2,16737,0)</f>
        <v>0</v>
      </c>
      <c r="T615" s="118">
        <f t="shared" ref="T615:T639" si="179">IF(OR(3=G615,G615=4,G615=5),9807,0)</f>
        <v>9807</v>
      </c>
      <c r="U615" s="118">
        <f t="shared" ref="U615:U639" si="180">IF(OR(G615=6,G615=7,G615=8,G615=9),10112,0)</f>
        <v>0</v>
      </c>
      <c r="V615" s="118">
        <f t="shared" ref="V615:V639" si="181">IF(G615&gt;=10,9919,0)</f>
        <v>0</v>
      </c>
    </row>
    <row r="616" spans="1:22" s="45" customFormat="1" outlineLevel="1" x14ac:dyDescent="0.3">
      <c r="A616" s="62">
        <f t="shared" si="175"/>
        <v>588</v>
      </c>
      <c r="B616" s="15" t="s">
        <v>181</v>
      </c>
      <c r="C616" s="15" t="s">
        <v>63</v>
      </c>
      <c r="D616" s="15" t="s">
        <v>66</v>
      </c>
      <c r="E616" s="62">
        <v>1945</v>
      </c>
      <c r="F616" s="62">
        <v>0</v>
      </c>
      <c r="G616" s="63">
        <v>4</v>
      </c>
      <c r="H616" s="39">
        <v>6609.8</v>
      </c>
      <c r="I616" s="39">
        <v>4723.3</v>
      </c>
      <c r="J616" s="39">
        <v>2857.3</v>
      </c>
      <c r="K616" s="75">
        <v>191</v>
      </c>
      <c r="L616" s="39">
        <v>13242432</v>
      </c>
      <c r="M616" s="85">
        <v>10726369.92</v>
      </c>
      <c r="N616" s="85">
        <v>1853940.48</v>
      </c>
      <c r="O616" s="85">
        <v>662121.6</v>
      </c>
      <c r="P616" s="39">
        <f t="shared" si="176"/>
        <v>2803.6398280862954</v>
      </c>
      <c r="Q616" s="39">
        <f t="shared" si="174"/>
        <v>9807</v>
      </c>
      <c r="R616" s="118">
        <f t="shared" si="177"/>
        <v>0</v>
      </c>
      <c r="S616" s="118">
        <f t="shared" si="178"/>
        <v>0</v>
      </c>
      <c r="T616" s="118">
        <f t="shared" si="179"/>
        <v>9807</v>
      </c>
      <c r="U616" s="118">
        <f t="shared" si="180"/>
        <v>0</v>
      </c>
      <c r="V616" s="118">
        <f t="shared" si="181"/>
        <v>0</v>
      </c>
    </row>
    <row r="617" spans="1:22" s="45" customFormat="1" outlineLevel="1" x14ac:dyDescent="0.3">
      <c r="A617" s="62">
        <f t="shared" si="175"/>
        <v>589</v>
      </c>
      <c r="B617" s="15" t="s">
        <v>181</v>
      </c>
      <c r="C617" s="15" t="s">
        <v>63</v>
      </c>
      <c r="D617" s="15" t="s">
        <v>437</v>
      </c>
      <c r="E617" s="62">
        <v>1945</v>
      </c>
      <c r="F617" s="62">
        <v>0</v>
      </c>
      <c r="G617" s="63">
        <v>3</v>
      </c>
      <c r="H617" s="39">
        <v>715.5</v>
      </c>
      <c r="I617" s="39">
        <v>434.2</v>
      </c>
      <c r="J617" s="39">
        <v>102.5</v>
      </c>
      <c r="K617" s="75">
        <v>8</v>
      </c>
      <c r="L617" s="147">
        <v>2451360</v>
      </c>
      <c r="M617" s="85">
        <v>1985601.6</v>
      </c>
      <c r="N617" s="85">
        <v>343190.4</v>
      </c>
      <c r="O617" s="85">
        <v>122568</v>
      </c>
      <c r="P617" s="39">
        <f t="shared" si="176"/>
        <v>5645.6932289267625</v>
      </c>
      <c r="Q617" s="39">
        <f t="shared" si="174"/>
        <v>9807</v>
      </c>
      <c r="R617" s="118">
        <f t="shared" si="177"/>
        <v>0</v>
      </c>
      <c r="S617" s="118">
        <f t="shared" si="178"/>
        <v>0</v>
      </c>
      <c r="T617" s="118">
        <f t="shared" si="179"/>
        <v>9807</v>
      </c>
      <c r="U617" s="118">
        <f t="shared" si="180"/>
        <v>0</v>
      </c>
      <c r="V617" s="118">
        <f t="shared" si="181"/>
        <v>0</v>
      </c>
    </row>
    <row r="618" spans="1:22" s="45" customFormat="1" outlineLevel="1" x14ac:dyDescent="0.3">
      <c r="A618" s="62">
        <f t="shared" si="175"/>
        <v>590</v>
      </c>
      <c r="B618" s="15" t="s">
        <v>181</v>
      </c>
      <c r="C618" s="15" t="s">
        <v>63</v>
      </c>
      <c r="D618" s="15" t="s">
        <v>552</v>
      </c>
      <c r="E618" s="62">
        <v>1984</v>
      </c>
      <c r="F618" s="62">
        <v>0</v>
      </c>
      <c r="G618" s="63">
        <v>5</v>
      </c>
      <c r="H618" s="39">
        <v>3387.8</v>
      </c>
      <c r="I618" s="39">
        <v>2141</v>
      </c>
      <c r="J618" s="39">
        <v>2141</v>
      </c>
      <c r="K618" s="75">
        <v>140</v>
      </c>
      <c r="L618" s="147">
        <v>4922840</v>
      </c>
      <c r="M618" s="85">
        <v>3987500.4</v>
      </c>
      <c r="N618" s="85">
        <v>443055.6</v>
      </c>
      <c r="O618" s="85">
        <v>492284</v>
      </c>
      <c r="P618" s="39">
        <f t="shared" si="176"/>
        <v>2299.318075665577</v>
      </c>
      <c r="Q618" s="39">
        <f t="shared" si="174"/>
        <v>9807</v>
      </c>
      <c r="R618" s="118">
        <f t="shared" si="177"/>
        <v>0</v>
      </c>
      <c r="S618" s="118">
        <f t="shared" si="178"/>
        <v>0</v>
      </c>
      <c r="T618" s="118">
        <f t="shared" si="179"/>
        <v>9807</v>
      </c>
      <c r="U618" s="118">
        <f t="shared" si="180"/>
        <v>0</v>
      </c>
      <c r="V618" s="118">
        <f t="shared" si="181"/>
        <v>0</v>
      </c>
    </row>
    <row r="619" spans="1:22" s="45" customFormat="1" outlineLevel="1" x14ac:dyDescent="0.3">
      <c r="A619" s="62">
        <f t="shared" si="175"/>
        <v>591</v>
      </c>
      <c r="B619" s="15" t="s">
        <v>181</v>
      </c>
      <c r="C619" s="15" t="s">
        <v>63</v>
      </c>
      <c r="D619" s="15" t="s">
        <v>67</v>
      </c>
      <c r="E619" s="62">
        <v>1945</v>
      </c>
      <c r="F619" s="62">
        <v>0</v>
      </c>
      <c r="G619" s="63">
        <v>4</v>
      </c>
      <c r="H619" s="39">
        <v>579.29999999999995</v>
      </c>
      <c r="I619" s="39">
        <v>384.4</v>
      </c>
      <c r="J619" s="39">
        <v>117.4</v>
      </c>
      <c r="K619" s="75">
        <v>9</v>
      </c>
      <c r="L619" s="147">
        <v>1940660</v>
      </c>
      <c r="M619" s="85">
        <v>1571934.6</v>
      </c>
      <c r="N619" s="85">
        <v>232879.2</v>
      </c>
      <c r="O619" s="85">
        <v>135846.20000000001</v>
      </c>
      <c r="P619" s="39">
        <f t="shared" si="176"/>
        <v>5048.5431841831432</v>
      </c>
      <c r="Q619" s="39">
        <f t="shared" si="174"/>
        <v>9807</v>
      </c>
      <c r="R619" s="118">
        <f t="shared" si="177"/>
        <v>0</v>
      </c>
      <c r="S619" s="118">
        <f t="shared" si="178"/>
        <v>0</v>
      </c>
      <c r="T619" s="118">
        <f t="shared" si="179"/>
        <v>9807</v>
      </c>
      <c r="U619" s="118">
        <f t="shared" si="180"/>
        <v>0</v>
      </c>
      <c r="V619" s="118">
        <f t="shared" si="181"/>
        <v>0</v>
      </c>
    </row>
    <row r="620" spans="1:22" s="45" customFormat="1" outlineLevel="1" x14ac:dyDescent="0.3">
      <c r="A620" s="62">
        <f t="shared" si="175"/>
        <v>592</v>
      </c>
      <c r="B620" s="15" t="s">
        <v>181</v>
      </c>
      <c r="C620" s="15" t="s">
        <v>63</v>
      </c>
      <c r="D620" s="15" t="s">
        <v>68</v>
      </c>
      <c r="E620" s="62">
        <v>1945</v>
      </c>
      <c r="F620" s="62">
        <v>0</v>
      </c>
      <c r="G620" s="63">
        <v>3</v>
      </c>
      <c r="H620" s="39">
        <v>468.2</v>
      </c>
      <c r="I620" s="39">
        <v>283.2</v>
      </c>
      <c r="J620" s="39">
        <v>181.1</v>
      </c>
      <c r="K620" s="75">
        <v>14</v>
      </c>
      <c r="L620" s="147">
        <v>1739495</v>
      </c>
      <c r="M620" s="85">
        <v>1408990.95</v>
      </c>
      <c r="N620" s="39">
        <v>243529.30000000005</v>
      </c>
      <c r="O620" s="85">
        <v>86974.75</v>
      </c>
      <c r="P620" s="39">
        <f t="shared" si="176"/>
        <v>6142.2846045197739</v>
      </c>
      <c r="Q620" s="39">
        <f t="shared" si="174"/>
        <v>9807</v>
      </c>
      <c r="R620" s="118">
        <f t="shared" si="177"/>
        <v>0</v>
      </c>
      <c r="S620" s="118">
        <f t="shared" si="178"/>
        <v>0</v>
      </c>
      <c r="T620" s="118">
        <f t="shared" si="179"/>
        <v>9807</v>
      </c>
      <c r="U620" s="118">
        <f t="shared" si="180"/>
        <v>0</v>
      </c>
      <c r="V620" s="118">
        <f t="shared" si="181"/>
        <v>0</v>
      </c>
    </row>
    <row r="621" spans="1:22" s="45" customFormat="1" outlineLevel="1" x14ac:dyDescent="0.3">
      <c r="A621" s="62">
        <f t="shared" si="175"/>
        <v>593</v>
      </c>
      <c r="B621" s="15" t="s">
        <v>181</v>
      </c>
      <c r="C621" s="15" t="s">
        <v>63</v>
      </c>
      <c r="D621" s="15" t="s">
        <v>77</v>
      </c>
      <c r="E621" s="62">
        <v>1945</v>
      </c>
      <c r="F621" s="62">
        <v>0</v>
      </c>
      <c r="G621" s="63">
        <v>3</v>
      </c>
      <c r="H621" s="39">
        <v>4756</v>
      </c>
      <c r="I621" s="39">
        <v>3494.9</v>
      </c>
      <c r="J621" s="39">
        <v>1058.5999999999999</v>
      </c>
      <c r="K621" s="75">
        <v>62</v>
      </c>
      <c r="L621" s="147">
        <v>3125484</v>
      </c>
      <c r="M621" s="85">
        <v>2531642.04</v>
      </c>
      <c r="N621" s="85">
        <v>375058.08</v>
      </c>
      <c r="O621" s="85">
        <v>218783.88</v>
      </c>
      <c r="P621" s="39">
        <f t="shared" si="176"/>
        <v>894.29854931471573</v>
      </c>
      <c r="Q621" s="39">
        <f t="shared" si="174"/>
        <v>9807</v>
      </c>
      <c r="R621" s="118">
        <f t="shared" si="177"/>
        <v>0</v>
      </c>
      <c r="S621" s="118">
        <f t="shared" si="178"/>
        <v>0</v>
      </c>
      <c r="T621" s="118">
        <f t="shared" si="179"/>
        <v>9807</v>
      </c>
      <c r="U621" s="118">
        <f t="shared" si="180"/>
        <v>0</v>
      </c>
      <c r="V621" s="118">
        <f t="shared" si="181"/>
        <v>0</v>
      </c>
    </row>
    <row r="622" spans="1:22" s="45" customFormat="1" outlineLevel="1" x14ac:dyDescent="0.3">
      <c r="A622" s="62">
        <f t="shared" si="175"/>
        <v>594</v>
      </c>
      <c r="B622" s="15" t="s">
        <v>181</v>
      </c>
      <c r="C622" s="15" t="s">
        <v>63</v>
      </c>
      <c r="D622" s="15" t="s">
        <v>438</v>
      </c>
      <c r="E622" s="62">
        <v>1945</v>
      </c>
      <c r="F622" s="62">
        <v>0</v>
      </c>
      <c r="G622" s="63">
        <v>4</v>
      </c>
      <c r="H622" s="39">
        <v>2594.3000000000002</v>
      </c>
      <c r="I622" s="39">
        <v>1867.1</v>
      </c>
      <c r="J622" s="39">
        <v>1214.5999999999999</v>
      </c>
      <c r="K622" s="75">
        <v>61</v>
      </c>
      <c r="L622" s="147">
        <v>5598528</v>
      </c>
      <c r="M622" s="85">
        <v>4534807.68</v>
      </c>
      <c r="N622" s="85">
        <v>783793.92</v>
      </c>
      <c r="O622" s="85">
        <v>279926.40000000002</v>
      </c>
      <c r="P622" s="39">
        <f t="shared" si="176"/>
        <v>2998.5153446521344</v>
      </c>
      <c r="Q622" s="39">
        <f t="shared" si="174"/>
        <v>9807</v>
      </c>
      <c r="R622" s="118">
        <f t="shared" si="177"/>
        <v>0</v>
      </c>
      <c r="S622" s="118">
        <f t="shared" si="178"/>
        <v>0</v>
      </c>
      <c r="T622" s="118">
        <f t="shared" si="179"/>
        <v>9807</v>
      </c>
      <c r="U622" s="118">
        <f t="shared" si="180"/>
        <v>0</v>
      </c>
      <c r="V622" s="118">
        <f t="shared" si="181"/>
        <v>0</v>
      </c>
    </row>
    <row r="623" spans="1:22" s="45" customFormat="1" outlineLevel="1" x14ac:dyDescent="0.3">
      <c r="A623" s="62">
        <f t="shared" si="175"/>
        <v>595</v>
      </c>
      <c r="B623" s="15" t="s">
        <v>181</v>
      </c>
      <c r="C623" s="15" t="s">
        <v>63</v>
      </c>
      <c r="D623" s="15" t="s">
        <v>69</v>
      </c>
      <c r="E623" s="62">
        <v>1945</v>
      </c>
      <c r="F623" s="62">
        <v>0</v>
      </c>
      <c r="G623" s="63">
        <v>3</v>
      </c>
      <c r="H623" s="39">
        <v>787.1</v>
      </c>
      <c r="I623" s="39">
        <v>568.29999999999995</v>
      </c>
      <c r="J623" s="39">
        <v>453.3</v>
      </c>
      <c r="K623" s="75">
        <v>19</v>
      </c>
      <c r="L623" s="147">
        <v>1904150.97</v>
      </c>
      <c r="M623" s="85">
        <v>1542362.29</v>
      </c>
      <c r="N623" s="85">
        <v>266581.12999999995</v>
      </c>
      <c r="O623" s="85">
        <v>95207.55</v>
      </c>
      <c r="P623" s="39">
        <f t="shared" si="176"/>
        <v>3350.6087805736411</v>
      </c>
      <c r="Q623" s="39">
        <f t="shared" si="174"/>
        <v>9807</v>
      </c>
      <c r="R623" s="118">
        <f t="shared" si="177"/>
        <v>0</v>
      </c>
      <c r="S623" s="118">
        <f t="shared" si="178"/>
        <v>0</v>
      </c>
      <c r="T623" s="118">
        <f t="shared" si="179"/>
        <v>9807</v>
      </c>
      <c r="U623" s="118">
        <f t="shared" si="180"/>
        <v>0</v>
      </c>
      <c r="V623" s="118">
        <f t="shared" si="181"/>
        <v>0</v>
      </c>
    </row>
    <row r="624" spans="1:22" s="45" customFormat="1" outlineLevel="1" x14ac:dyDescent="0.3">
      <c r="A624" s="62">
        <f t="shared" si="175"/>
        <v>596</v>
      </c>
      <c r="B624" s="15" t="s">
        <v>181</v>
      </c>
      <c r="C624" s="15" t="s">
        <v>63</v>
      </c>
      <c r="D624" s="15" t="s">
        <v>70</v>
      </c>
      <c r="E624" s="62">
        <v>1945</v>
      </c>
      <c r="F624" s="62">
        <v>0</v>
      </c>
      <c r="G624" s="63">
        <v>4</v>
      </c>
      <c r="H624" s="39">
        <v>962.6</v>
      </c>
      <c r="I624" s="39">
        <v>712</v>
      </c>
      <c r="J624" s="39">
        <v>252.4</v>
      </c>
      <c r="K624" s="75">
        <v>27</v>
      </c>
      <c r="L624" s="147">
        <v>3268480</v>
      </c>
      <c r="M624" s="85">
        <v>2647468.7999999998</v>
      </c>
      <c r="N624" s="85">
        <v>392217.59999999998</v>
      </c>
      <c r="O624" s="85">
        <v>228793.60000000001</v>
      </c>
      <c r="P624" s="39">
        <f t="shared" si="176"/>
        <v>4590.5617977528091</v>
      </c>
      <c r="Q624" s="39">
        <f t="shared" si="174"/>
        <v>9807</v>
      </c>
      <c r="R624" s="118">
        <f t="shared" si="177"/>
        <v>0</v>
      </c>
      <c r="S624" s="118">
        <f t="shared" si="178"/>
        <v>0</v>
      </c>
      <c r="T624" s="118">
        <f t="shared" si="179"/>
        <v>9807</v>
      </c>
      <c r="U624" s="118">
        <f t="shared" si="180"/>
        <v>0</v>
      </c>
      <c r="V624" s="118">
        <f t="shared" si="181"/>
        <v>0</v>
      </c>
    </row>
    <row r="625" spans="1:22" s="45" customFormat="1" outlineLevel="1" x14ac:dyDescent="0.3">
      <c r="A625" s="62">
        <f t="shared" si="175"/>
        <v>597</v>
      </c>
      <c r="B625" s="15" t="s">
        <v>181</v>
      </c>
      <c r="C625" s="15" t="s">
        <v>63</v>
      </c>
      <c r="D625" s="15" t="s">
        <v>71</v>
      </c>
      <c r="E625" s="62">
        <v>1945</v>
      </c>
      <c r="F625" s="62">
        <v>0</v>
      </c>
      <c r="G625" s="63">
        <v>3</v>
      </c>
      <c r="H625" s="39">
        <v>1915.1</v>
      </c>
      <c r="I625" s="39">
        <v>1414.6</v>
      </c>
      <c r="J625" s="39">
        <v>818.5</v>
      </c>
      <c r="K625" s="75">
        <v>48</v>
      </c>
      <c r="L625" s="147">
        <v>4953790</v>
      </c>
      <c r="M625" s="85">
        <v>4012569.9</v>
      </c>
      <c r="N625" s="85">
        <v>594454.80000000005</v>
      </c>
      <c r="O625" s="85">
        <v>346765.3</v>
      </c>
      <c r="P625" s="39">
        <f t="shared" si="176"/>
        <v>3501.9015976247706</v>
      </c>
      <c r="Q625" s="39">
        <f t="shared" si="174"/>
        <v>9807</v>
      </c>
      <c r="R625" s="118">
        <f t="shared" si="177"/>
        <v>0</v>
      </c>
      <c r="S625" s="118">
        <f t="shared" si="178"/>
        <v>0</v>
      </c>
      <c r="T625" s="118">
        <f t="shared" si="179"/>
        <v>9807</v>
      </c>
      <c r="U625" s="118">
        <f t="shared" si="180"/>
        <v>0</v>
      </c>
      <c r="V625" s="118">
        <f t="shared" si="181"/>
        <v>0</v>
      </c>
    </row>
    <row r="626" spans="1:22" s="45" customFormat="1" outlineLevel="1" x14ac:dyDescent="0.3">
      <c r="A626" s="62">
        <f t="shared" si="175"/>
        <v>598</v>
      </c>
      <c r="B626" s="15" t="s">
        <v>181</v>
      </c>
      <c r="C626" s="15" t="s">
        <v>63</v>
      </c>
      <c r="D626" s="15" t="s">
        <v>72</v>
      </c>
      <c r="E626" s="62">
        <v>1983</v>
      </c>
      <c r="F626" s="62">
        <v>0</v>
      </c>
      <c r="G626" s="63">
        <v>5</v>
      </c>
      <c r="H626" s="39">
        <v>4565</v>
      </c>
      <c r="I626" s="39">
        <v>3305.6</v>
      </c>
      <c r="J626" s="39">
        <v>3234.4</v>
      </c>
      <c r="K626" s="75">
        <v>140</v>
      </c>
      <c r="L626" s="147">
        <v>6385231</v>
      </c>
      <c r="M626" s="85">
        <v>5172037.1100000003</v>
      </c>
      <c r="N626" s="85">
        <v>766227.72</v>
      </c>
      <c r="O626" s="85">
        <v>446966.17</v>
      </c>
      <c r="P626" s="39">
        <f t="shared" si="176"/>
        <v>1931.6405493707648</v>
      </c>
      <c r="Q626" s="39">
        <f t="shared" si="174"/>
        <v>9807</v>
      </c>
      <c r="R626" s="118">
        <f t="shared" si="177"/>
        <v>0</v>
      </c>
      <c r="S626" s="118">
        <f t="shared" si="178"/>
        <v>0</v>
      </c>
      <c r="T626" s="118">
        <f t="shared" si="179"/>
        <v>9807</v>
      </c>
      <c r="U626" s="118">
        <f t="shared" si="180"/>
        <v>0</v>
      </c>
      <c r="V626" s="118">
        <f t="shared" si="181"/>
        <v>0</v>
      </c>
    </row>
    <row r="627" spans="1:22" s="45" customFormat="1" outlineLevel="1" x14ac:dyDescent="0.3">
      <c r="A627" s="62">
        <f t="shared" si="175"/>
        <v>599</v>
      </c>
      <c r="B627" s="15" t="s">
        <v>181</v>
      </c>
      <c r="C627" s="15" t="s">
        <v>63</v>
      </c>
      <c r="D627" s="15" t="s">
        <v>73</v>
      </c>
      <c r="E627" s="62">
        <v>1945</v>
      </c>
      <c r="F627" s="62">
        <v>0</v>
      </c>
      <c r="G627" s="63">
        <v>3</v>
      </c>
      <c r="H627" s="39">
        <v>525</v>
      </c>
      <c r="I627" s="39">
        <v>484.6</v>
      </c>
      <c r="J627" s="39">
        <v>415.4</v>
      </c>
      <c r="K627" s="75">
        <v>21</v>
      </c>
      <c r="L627" s="147">
        <v>1336712</v>
      </c>
      <c r="M627" s="85">
        <v>1082736.72</v>
      </c>
      <c r="N627" s="85">
        <v>253975.28</v>
      </c>
      <c r="O627" s="85">
        <v>0</v>
      </c>
      <c r="P627" s="39">
        <f t="shared" si="176"/>
        <v>2758.3821708625669</v>
      </c>
      <c r="Q627" s="39">
        <f t="shared" si="174"/>
        <v>9807</v>
      </c>
      <c r="R627" s="118">
        <f t="shared" si="177"/>
        <v>0</v>
      </c>
      <c r="S627" s="118">
        <f t="shared" si="178"/>
        <v>0</v>
      </c>
      <c r="T627" s="118">
        <f t="shared" si="179"/>
        <v>9807</v>
      </c>
      <c r="U627" s="118">
        <f t="shared" si="180"/>
        <v>0</v>
      </c>
      <c r="V627" s="118">
        <f t="shared" si="181"/>
        <v>0</v>
      </c>
    </row>
    <row r="628" spans="1:22" s="45" customFormat="1" outlineLevel="1" x14ac:dyDescent="0.3">
      <c r="A628" s="62">
        <f t="shared" si="175"/>
        <v>600</v>
      </c>
      <c r="B628" s="15" t="s">
        <v>181</v>
      </c>
      <c r="C628" s="15" t="s">
        <v>63</v>
      </c>
      <c r="D628" s="15" t="s">
        <v>74</v>
      </c>
      <c r="E628" s="62">
        <v>1945</v>
      </c>
      <c r="F628" s="62">
        <v>0</v>
      </c>
      <c r="G628" s="63">
        <v>3</v>
      </c>
      <c r="H628" s="39">
        <v>825</v>
      </c>
      <c r="I628" s="39">
        <v>714.2</v>
      </c>
      <c r="J628" s="39">
        <v>682.1</v>
      </c>
      <c r="K628" s="75">
        <v>45</v>
      </c>
      <c r="L628" s="148">
        <v>1880586</v>
      </c>
      <c r="M628" s="85">
        <v>1523274.66</v>
      </c>
      <c r="N628" s="85">
        <v>357311.34000000008</v>
      </c>
      <c r="O628" s="85">
        <v>0</v>
      </c>
      <c r="P628" s="39">
        <f t="shared" si="176"/>
        <v>2633.1363763651639</v>
      </c>
      <c r="Q628" s="39">
        <f t="shared" si="174"/>
        <v>9807</v>
      </c>
      <c r="R628" s="118">
        <f t="shared" si="177"/>
        <v>0</v>
      </c>
      <c r="S628" s="118">
        <f t="shared" si="178"/>
        <v>0</v>
      </c>
      <c r="T628" s="118">
        <f t="shared" si="179"/>
        <v>9807</v>
      </c>
      <c r="U628" s="118">
        <f t="shared" si="180"/>
        <v>0</v>
      </c>
      <c r="V628" s="118">
        <f t="shared" si="181"/>
        <v>0</v>
      </c>
    </row>
    <row r="629" spans="1:22" s="45" customFormat="1" outlineLevel="1" x14ac:dyDescent="0.3">
      <c r="A629" s="62">
        <f t="shared" si="175"/>
        <v>601</v>
      </c>
      <c r="B629" s="15" t="s">
        <v>181</v>
      </c>
      <c r="C629" s="15" t="s">
        <v>63</v>
      </c>
      <c r="D629" s="15" t="s">
        <v>75</v>
      </c>
      <c r="E629" s="62">
        <v>1945</v>
      </c>
      <c r="F629" s="62">
        <v>0</v>
      </c>
      <c r="G629" s="63">
        <v>3</v>
      </c>
      <c r="H629" s="39">
        <v>628.4</v>
      </c>
      <c r="I629" s="39">
        <v>540.1</v>
      </c>
      <c r="J629" s="39">
        <v>399.6</v>
      </c>
      <c r="K629" s="75">
        <v>26</v>
      </c>
      <c r="L629" s="148">
        <v>424471</v>
      </c>
      <c r="M629" s="85">
        <v>343821.51</v>
      </c>
      <c r="N629" s="85">
        <v>80649.489999999991</v>
      </c>
      <c r="O629" s="85">
        <v>0</v>
      </c>
      <c r="P629" s="39">
        <f t="shared" si="176"/>
        <v>785.91186817256062</v>
      </c>
      <c r="Q629" s="39">
        <f t="shared" si="174"/>
        <v>9807</v>
      </c>
      <c r="R629" s="118">
        <f t="shared" si="177"/>
        <v>0</v>
      </c>
      <c r="S629" s="118">
        <f t="shared" si="178"/>
        <v>0</v>
      </c>
      <c r="T629" s="118">
        <f t="shared" si="179"/>
        <v>9807</v>
      </c>
      <c r="U629" s="118">
        <f t="shared" si="180"/>
        <v>0</v>
      </c>
      <c r="V629" s="118">
        <f t="shared" si="181"/>
        <v>0</v>
      </c>
    </row>
    <row r="630" spans="1:22" s="45" customFormat="1" outlineLevel="1" x14ac:dyDescent="0.3">
      <c r="A630" s="62">
        <f t="shared" si="175"/>
        <v>602</v>
      </c>
      <c r="B630" s="15" t="s">
        <v>181</v>
      </c>
      <c r="C630" s="15" t="s">
        <v>63</v>
      </c>
      <c r="D630" s="15" t="s">
        <v>76</v>
      </c>
      <c r="E630" s="62">
        <v>1945</v>
      </c>
      <c r="F630" s="62">
        <v>0</v>
      </c>
      <c r="G630" s="63">
        <v>3</v>
      </c>
      <c r="H630" s="39">
        <v>260.2</v>
      </c>
      <c r="I630" s="39">
        <v>198.2</v>
      </c>
      <c r="J630" s="39">
        <v>174.8</v>
      </c>
      <c r="K630" s="75">
        <v>13</v>
      </c>
      <c r="L630" s="147">
        <v>1116538</v>
      </c>
      <c r="M630" s="85">
        <v>904395.48</v>
      </c>
      <c r="N630" s="85">
        <v>212142.52</v>
      </c>
      <c r="O630" s="85">
        <v>0</v>
      </c>
      <c r="P630" s="39">
        <f t="shared" si="176"/>
        <v>5633.3905146316856</v>
      </c>
      <c r="Q630" s="39">
        <f t="shared" si="174"/>
        <v>9807</v>
      </c>
      <c r="R630" s="118">
        <f t="shared" si="177"/>
        <v>0</v>
      </c>
      <c r="S630" s="118">
        <f t="shared" si="178"/>
        <v>0</v>
      </c>
      <c r="T630" s="118">
        <f t="shared" si="179"/>
        <v>9807</v>
      </c>
      <c r="U630" s="118">
        <f t="shared" si="180"/>
        <v>0</v>
      </c>
      <c r="V630" s="118">
        <f t="shared" si="181"/>
        <v>0</v>
      </c>
    </row>
    <row r="631" spans="1:22" s="45" customFormat="1" outlineLevel="1" x14ac:dyDescent="0.3">
      <c r="A631" s="62">
        <f t="shared" si="175"/>
        <v>603</v>
      </c>
      <c r="B631" s="15" t="s">
        <v>587</v>
      </c>
      <c r="C631" s="15" t="s">
        <v>588</v>
      </c>
      <c r="D631" s="15" t="s">
        <v>589</v>
      </c>
      <c r="E631" s="62">
        <v>1984</v>
      </c>
      <c r="F631" s="62">
        <v>0</v>
      </c>
      <c r="G631" s="63">
        <v>2</v>
      </c>
      <c r="H631" s="39">
        <v>532.29999999999995</v>
      </c>
      <c r="I631" s="39">
        <v>335.8</v>
      </c>
      <c r="J631" s="39">
        <v>257.5</v>
      </c>
      <c r="K631" s="75">
        <v>18</v>
      </c>
      <c r="L631" s="147">
        <v>970330</v>
      </c>
      <c r="M631" s="85">
        <v>785967.3</v>
      </c>
      <c r="N631" s="85">
        <v>135846.19999999995</v>
      </c>
      <c r="O631" s="85">
        <v>48516.5</v>
      </c>
      <c r="P631" s="39">
        <f t="shared" si="176"/>
        <v>2889.6069088743297</v>
      </c>
      <c r="Q631" s="39">
        <f t="shared" si="174"/>
        <v>16737</v>
      </c>
      <c r="R631" s="118">
        <f t="shared" si="177"/>
        <v>0</v>
      </c>
      <c r="S631" s="118">
        <f t="shared" si="178"/>
        <v>16737</v>
      </c>
      <c r="T631" s="118">
        <f t="shared" si="179"/>
        <v>0</v>
      </c>
      <c r="U631" s="118">
        <f t="shared" si="180"/>
        <v>0</v>
      </c>
      <c r="V631" s="118">
        <f t="shared" si="181"/>
        <v>0</v>
      </c>
    </row>
    <row r="632" spans="1:22" s="45" customFormat="1" outlineLevel="1" x14ac:dyDescent="0.3">
      <c r="A632" s="62">
        <f t="shared" si="175"/>
        <v>604</v>
      </c>
      <c r="B632" s="15" t="s">
        <v>587</v>
      </c>
      <c r="C632" s="15" t="s">
        <v>588</v>
      </c>
      <c r="D632" s="15" t="s">
        <v>590</v>
      </c>
      <c r="E632" s="62">
        <v>1984</v>
      </c>
      <c r="F632" s="62">
        <v>0</v>
      </c>
      <c r="G632" s="63">
        <v>2</v>
      </c>
      <c r="H632" s="39">
        <v>509.9</v>
      </c>
      <c r="I632" s="39">
        <v>294.2</v>
      </c>
      <c r="J632" s="39">
        <v>200.7</v>
      </c>
      <c r="K632" s="75">
        <v>10</v>
      </c>
      <c r="L632" s="147">
        <v>970330</v>
      </c>
      <c r="M632" s="85">
        <v>785967.3</v>
      </c>
      <c r="N632" s="85">
        <v>135846.19999999995</v>
      </c>
      <c r="O632" s="85">
        <v>48516.5</v>
      </c>
      <c r="P632" s="39">
        <f t="shared" si="176"/>
        <v>3298.1985044187627</v>
      </c>
      <c r="Q632" s="39">
        <f t="shared" si="174"/>
        <v>16737</v>
      </c>
      <c r="R632" s="118">
        <f t="shared" si="177"/>
        <v>0</v>
      </c>
      <c r="S632" s="118">
        <f t="shared" si="178"/>
        <v>16737</v>
      </c>
      <c r="T632" s="118">
        <f t="shared" si="179"/>
        <v>0</v>
      </c>
      <c r="U632" s="118">
        <f t="shared" si="180"/>
        <v>0</v>
      </c>
      <c r="V632" s="118">
        <f t="shared" si="181"/>
        <v>0</v>
      </c>
    </row>
    <row r="633" spans="1:22" s="45" customFormat="1" outlineLevel="1" x14ac:dyDescent="0.3">
      <c r="A633" s="62">
        <f t="shared" si="175"/>
        <v>605</v>
      </c>
      <c r="B633" s="15" t="s">
        <v>181</v>
      </c>
      <c r="C633" s="15" t="s">
        <v>63</v>
      </c>
      <c r="D633" s="15" t="s">
        <v>591</v>
      </c>
      <c r="E633" s="62">
        <v>1945</v>
      </c>
      <c r="F633" s="62">
        <v>0</v>
      </c>
      <c r="G633" s="63">
        <v>5</v>
      </c>
      <c r="H633" s="39">
        <v>2023.5</v>
      </c>
      <c r="I633" s="39">
        <v>1434</v>
      </c>
      <c r="J633" s="39">
        <v>1348.1</v>
      </c>
      <c r="K633" s="75">
        <v>51</v>
      </c>
      <c r="L633" s="147">
        <v>6027289.0300000003</v>
      </c>
      <c r="M633" s="85">
        <v>4882104.1100000003</v>
      </c>
      <c r="N633" s="39">
        <v>843820.47</v>
      </c>
      <c r="O633" s="85">
        <v>301364.45</v>
      </c>
      <c r="P633" s="39">
        <f t="shared" si="176"/>
        <v>4203.1304253835424</v>
      </c>
      <c r="Q633" s="39">
        <f t="shared" si="174"/>
        <v>9807</v>
      </c>
      <c r="R633" s="118">
        <f t="shared" si="177"/>
        <v>0</v>
      </c>
      <c r="S633" s="118">
        <f t="shared" si="178"/>
        <v>0</v>
      </c>
      <c r="T633" s="118">
        <f t="shared" si="179"/>
        <v>9807</v>
      </c>
      <c r="U633" s="118">
        <f t="shared" si="180"/>
        <v>0</v>
      </c>
      <c r="V633" s="118">
        <f t="shared" si="181"/>
        <v>0</v>
      </c>
    </row>
    <row r="634" spans="1:22" s="45" customFormat="1" outlineLevel="1" x14ac:dyDescent="0.3">
      <c r="A634" s="62">
        <f t="shared" si="175"/>
        <v>606</v>
      </c>
      <c r="B634" s="15" t="s">
        <v>587</v>
      </c>
      <c r="C634" s="15" t="s">
        <v>588</v>
      </c>
      <c r="D634" s="15" t="s">
        <v>795</v>
      </c>
      <c r="E634" s="62">
        <v>1984</v>
      </c>
      <c r="F634" s="62">
        <v>0</v>
      </c>
      <c r="G634" s="63">
        <v>2</v>
      </c>
      <c r="H634" s="39">
        <v>511.9</v>
      </c>
      <c r="I634" s="39">
        <v>294.2</v>
      </c>
      <c r="J634" s="39">
        <v>148</v>
      </c>
      <c r="K634" s="75">
        <v>16</v>
      </c>
      <c r="L634" s="147">
        <v>1766130</v>
      </c>
      <c r="M634" s="86">
        <v>1430565.3</v>
      </c>
      <c r="N634" s="86">
        <v>247258.19999999995</v>
      </c>
      <c r="O634" s="86">
        <v>88306.5</v>
      </c>
      <c r="P634" s="39">
        <f t="shared" si="176"/>
        <v>6003.1611148878319</v>
      </c>
      <c r="Q634" s="39">
        <f t="shared" si="174"/>
        <v>16737</v>
      </c>
      <c r="R634" s="118">
        <f t="shared" si="177"/>
        <v>0</v>
      </c>
      <c r="S634" s="118">
        <f t="shared" si="178"/>
        <v>16737</v>
      </c>
      <c r="T634" s="118">
        <f t="shared" si="179"/>
        <v>0</v>
      </c>
      <c r="U634" s="118">
        <f t="shared" si="180"/>
        <v>0</v>
      </c>
      <c r="V634" s="118">
        <f t="shared" si="181"/>
        <v>0</v>
      </c>
    </row>
    <row r="635" spans="1:22" s="45" customFormat="1" outlineLevel="1" x14ac:dyDescent="0.3">
      <c r="A635" s="62">
        <f t="shared" si="175"/>
        <v>607</v>
      </c>
      <c r="B635" s="15" t="s">
        <v>587</v>
      </c>
      <c r="C635" s="15" t="s">
        <v>588</v>
      </c>
      <c r="D635" s="15" t="s">
        <v>796</v>
      </c>
      <c r="E635" s="62">
        <v>1984</v>
      </c>
      <c r="F635" s="62">
        <v>0</v>
      </c>
      <c r="G635" s="63">
        <v>2</v>
      </c>
      <c r="H635" s="39">
        <v>512.4</v>
      </c>
      <c r="I635" s="39">
        <v>297.8</v>
      </c>
      <c r="J635" s="39">
        <v>232.5</v>
      </c>
      <c r="K635" s="75">
        <v>21</v>
      </c>
      <c r="L635" s="39">
        <v>1766130</v>
      </c>
      <c r="M635" s="86">
        <v>1430565.3</v>
      </c>
      <c r="N635" s="86">
        <v>247258.19999999995</v>
      </c>
      <c r="O635" s="86">
        <v>88306.5</v>
      </c>
      <c r="P635" s="39">
        <f t="shared" si="176"/>
        <v>5930.5910006715912</v>
      </c>
      <c r="Q635" s="39">
        <f t="shared" si="174"/>
        <v>16737</v>
      </c>
      <c r="R635" s="118">
        <f t="shared" si="177"/>
        <v>0</v>
      </c>
      <c r="S635" s="118">
        <f t="shared" si="178"/>
        <v>16737</v>
      </c>
      <c r="T635" s="118">
        <f t="shared" si="179"/>
        <v>0</v>
      </c>
      <c r="U635" s="118">
        <f t="shared" si="180"/>
        <v>0</v>
      </c>
      <c r="V635" s="118">
        <f t="shared" si="181"/>
        <v>0</v>
      </c>
    </row>
    <row r="636" spans="1:22" s="45" customFormat="1" outlineLevel="1" x14ac:dyDescent="0.3">
      <c r="A636" s="62">
        <f t="shared" si="175"/>
        <v>608</v>
      </c>
      <c r="B636" s="15" t="s">
        <v>587</v>
      </c>
      <c r="C636" s="15" t="s">
        <v>588</v>
      </c>
      <c r="D636" s="15" t="s">
        <v>797</v>
      </c>
      <c r="E636" s="62">
        <v>1984</v>
      </c>
      <c r="F636" s="62">
        <v>0</v>
      </c>
      <c r="G636" s="63">
        <v>2</v>
      </c>
      <c r="H636" s="39">
        <v>535.70000000000005</v>
      </c>
      <c r="I636" s="39">
        <v>311.89999999999998</v>
      </c>
      <c r="J636" s="39">
        <v>244.5</v>
      </c>
      <c r="K636" s="75">
        <v>11</v>
      </c>
      <c r="L636" s="39">
        <v>1766130</v>
      </c>
      <c r="M636" s="86">
        <v>1430565.3</v>
      </c>
      <c r="N636" s="86">
        <v>247258.19999999995</v>
      </c>
      <c r="O636" s="86">
        <v>88306.5</v>
      </c>
      <c r="P636" s="39">
        <f t="shared" si="176"/>
        <v>5662.4879769156787</v>
      </c>
      <c r="Q636" s="39">
        <f t="shared" si="174"/>
        <v>16737</v>
      </c>
      <c r="R636" s="118">
        <f t="shared" si="177"/>
        <v>0</v>
      </c>
      <c r="S636" s="118">
        <f t="shared" si="178"/>
        <v>16737</v>
      </c>
      <c r="T636" s="118">
        <f t="shared" si="179"/>
        <v>0</v>
      </c>
      <c r="U636" s="118">
        <f t="shared" si="180"/>
        <v>0</v>
      </c>
      <c r="V636" s="118">
        <f t="shared" si="181"/>
        <v>0</v>
      </c>
    </row>
    <row r="637" spans="1:22" s="45" customFormat="1" outlineLevel="1" x14ac:dyDescent="0.3">
      <c r="A637" s="62">
        <f t="shared" si="175"/>
        <v>609</v>
      </c>
      <c r="B637" s="15" t="s">
        <v>587</v>
      </c>
      <c r="C637" s="15" t="s">
        <v>588</v>
      </c>
      <c r="D637" s="15" t="s">
        <v>798</v>
      </c>
      <c r="E637" s="62">
        <v>1984</v>
      </c>
      <c r="F637" s="62">
        <v>0</v>
      </c>
      <c r="G637" s="63">
        <v>2</v>
      </c>
      <c r="H637" s="39">
        <v>512.29999999999995</v>
      </c>
      <c r="I637" s="39">
        <v>295.10000000000002</v>
      </c>
      <c r="J637" s="39">
        <v>244.9</v>
      </c>
      <c r="K637" s="75">
        <v>14</v>
      </c>
      <c r="L637" s="39">
        <v>1766130</v>
      </c>
      <c r="M637" s="86">
        <v>1430565.3</v>
      </c>
      <c r="N637" s="86">
        <v>247258.19999999995</v>
      </c>
      <c r="O637" s="86">
        <v>88306.5</v>
      </c>
      <c r="P637" s="39">
        <f t="shared" si="176"/>
        <v>5984.8525923415791</v>
      </c>
      <c r="Q637" s="39">
        <f t="shared" si="174"/>
        <v>16737</v>
      </c>
      <c r="R637" s="118">
        <f t="shared" si="177"/>
        <v>0</v>
      </c>
      <c r="S637" s="118">
        <f t="shared" si="178"/>
        <v>16737</v>
      </c>
      <c r="T637" s="118">
        <f t="shared" si="179"/>
        <v>0</v>
      </c>
      <c r="U637" s="118">
        <f t="shared" si="180"/>
        <v>0</v>
      </c>
      <c r="V637" s="118">
        <f t="shared" si="181"/>
        <v>0</v>
      </c>
    </row>
    <row r="638" spans="1:22" s="45" customFormat="1" outlineLevel="1" x14ac:dyDescent="0.3">
      <c r="A638" s="62">
        <f t="shared" si="175"/>
        <v>610</v>
      </c>
      <c r="B638" s="15" t="s">
        <v>587</v>
      </c>
      <c r="C638" s="15" t="s">
        <v>588</v>
      </c>
      <c r="D638" s="15" t="s">
        <v>799</v>
      </c>
      <c r="E638" s="62">
        <v>1984</v>
      </c>
      <c r="F638" s="62">
        <v>0</v>
      </c>
      <c r="G638" s="63">
        <v>2</v>
      </c>
      <c r="H638" s="39">
        <v>527.9</v>
      </c>
      <c r="I638" s="39">
        <v>308.60000000000002</v>
      </c>
      <c r="J638" s="39">
        <v>260.89999999999998</v>
      </c>
      <c r="K638" s="75">
        <v>12</v>
      </c>
      <c r="L638" s="39">
        <v>1766130</v>
      </c>
      <c r="M638" s="86">
        <v>1430565.3</v>
      </c>
      <c r="N638" s="86">
        <v>247258.19999999995</v>
      </c>
      <c r="O638" s="86">
        <v>88306.5</v>
      </c>
      <c r="P638" s="39">
        <f t="shared" si="176"/>
        <v>5723.0395333765391</v>
      </c>
      <c r="Q638" s="39">
        <f t="shared" si="174"/>
        <v>16737</v>
      </c>
      <c r="R638" s="118">
        <f t="shared" si="177"/>
        <v>0</v>
      </c>
      <c r="S638" s="118">
        <f t="shared" si="178"/>
        <v>16737</v>
      </c>
      <c r="T638" s="118">
        <f t="shared" si="179"/>
        <v>0</v>
      </c>
      <c r="U638" s="118">
        <f t="shared" si="180"/>
        <v>0</v>
      </c>
      <c r="V638" s="118">
        <f t="shared" si="181"/>
        <v>0</v>
      </c>
    </row>
    <row r="639" spans="1:22" s="45" customFormat="1" outlineLevel="1" x14ac:dyDescent="0.3">
      <c r="A639" s="62">
        <f t="shared" si="175"/>
        <v>611</v>
      </c>
      <c r="B639" s="15" t="s">
        <v>587</v>
      </c>
      <c r="C639" s="15" t="s">
        <v>588</v>
      </c>
      <c r="D639" s="15" t="s">
        <v>800</v>
      </c>
      <c r="E639" s="62">
        <v>1984</v>
      </c>
      <c r="F639" s="62">
        <v>0</v>
      </c>
      <c r="G639" s="63">
        <v>2</v>
      </c>
      <c r="H639" s="39">
        <v>528.29999999999995</v>
      </c>
      <c r="I639" s="39">
        <v>306.39999999999998</v>
      </c>
      <c r="J639" s="39">
        <v>305.8</v>
      </c>
      <c r="K639" s="75">
        <v>13</v>
      </c>
      <c r="L639" s="39">
        <v>1766130</v>
      </c>
      <c r="M639" s="86">
        <v>1430565.3</v>
      </c>
      <c r="N639" s="86">
        <v>247258.19999999995</v>
      </c>
      <c r="O639" s="86">
        <v>88306.5</v>
      </c>
      <c r="P639" s="39">
        <f t="shared" si="176"/>
        <v>5764.1318537859015</v>
      </c>
      <c r="Q639" s="39">
        <f t="shared" si="174"/>
        <v>16737</v>
      </c>
      <c r="R639" s="118">
        <f t="shared" si="177"/>
        <v>0</v>
      </c>
      <c r="S639" s="118">
        <f t="shared" si="178"/>
        <v>16737</v>
      </c>
      <c r="T639" s="118">
        <f t="shared" si="179"/>
        <v>0</v>
      </c>
      <c r="U639" s="118">
        <f t="shared" si="180"/>
        <v>0</v>
      </c>
      <c r="V639" s="118">
        <f t="shared" si="181"/>
        <v>0</v>
      </c>
    </row>
    <row r="640" spans="1:22" s="45" customFormat="1" x14ac:dyDescent="0.3">
      <c r="A640" s="62">
        <f t="shared" si="175"/>
        <v>612</v>
      </c>
      <c r="B640" s="149" t="s">
        <v>532</v>
      </c>
      <c r="C640" s="149"/>
      <c r="D640" s="149"/>
      <c r="E640" s="149"/>
      <c r="F640" s="149"/>
      <c r="G640" s="149"/>
      <c r="H640" s="74">
        <f t="shared" ref="H640:O640" si="182">SUM(H613:H639)</f>
        <v>38217.300000000003</v>
      </c>
      <c r="I640" s="74">
        <f t="shared" si="182"/>
        <v>27036.1</v>
      </c>
      <c r="J640" s="74">
        <f t="shared" si="182"/>
        <v>18472.2</v>
      </c>
      <c r="K640" s="76">
        <f t="shared" si="182"/>
        <v>1056</v>
      </c>
      <c r="L640" s="74">
        <f t="shared" si="182"/>
        <v>79593617</v>
      </c>
      <c r="M640" s="74">
        <f t="shared" si="182"/>
        <v>64470829.469999962</v>
      </c>
      <c r="N640" s="74">
        <f t="shared" si="182"/>
        <v>10689928.569999995</v>
      </c>
      <c r="O640" s="74">
        <f t="shared" si="182"/>
        <v>4432858.959999999</v>
      </c>
      <c r="P640" s="74"/>
      <c r="Q640" s="74"/>
    </row>
    <row r="641" spans="1:22" s="45" customFormat="1" x14ac:dyDescent="0.3">
      <c r="A641" s="154" t="s">
        <v>121</v>
      </c>
      <c r="B641" s="154"/>
      <c r="C641" s="154"/>
      <c r="D641" s="155"/>
      <c r="E641" s="156"/>
      <c r="F641" s="156"/>
      <c r="G641" s="157"/>
      <c r="H641" s="158"/>
      <c r="I641" s="158"/>
      <c r="J641" s="158"/>
      <c r="K641" s="157"/>
      <c r="L641" s="158"/>
      <c r="M641" s="158"/>
      <c r="N641" s="158"/>
      <c r="O641" s="158"/>
      <c r="P641" s="158"/>
      <c r="Q641" s="158"/>
    </row>
    <row r="642" spans="1:22" s="45" customFormat="1" outlineLevel="1" x14ac:dyDescent="0.3">
      <c r="A642" s="62">
        <f>A640+1</f>
        <v>613</v>
      </c>
      <c r="B642" s="15" t="s">
        <v>121</v>
      </c>
      <c r="C642" s="15" t="s">
        <v>447</v>
      </c>
      <c r="D642" s="15" t="s">
        <v>439</v>
      </c>
      <c r="E642" s="62">
        <v>1945</v>
      </c>
      <c r="F642" s="62">
        <v>0</v>
      </c>
      <c r="G642" s="62">
        <v>3</v>
      </c>
      <c r="H642" s="39">
        <v>458.9</v>
      </c>
      <c r="I642" s="39">
        <v>380.4</v>
      </c>
      <c r="J642" s="39">
        <v>380.4</v>
      </c>
      <c r="K642" s="75">
        <v>10</v>
      </c>
      <c r="L642" s="39">
        <v>1521455</v>
      </c>
      <c r="M642" s="39">
        <v>982859</v>
      </c>
      <c r="N642" s="39">
        <v>462523</v>
      </c>
      <c r="O642" s="39">
        <v>76073</v>
      </c>
      <c r="P642" s="39">
        <f t="shared" ref="P642:P649" si="183">L642/I642</f>
        <v>3999.6188222923242</v>
      </c>
      <c r="Q642" s="39">
        <f t="shared" ref="Q642:Q649" si="184">SUM(R642:V642)</f>
        <v>9807</v>
      </c>
      <c r="R642" s="118">
        <f t="shared" ref="R642:R649" si="185">IF(G642=1,18174,0)</f>
        <v>0</v>
      </c>
      <c r="S642" s="118">
        <f t="shared" ref="S642:S649" si="186">IF(G642=2,16737,0)</f>
        <v>0</v>
      </c>
      <c r="T642" s="118">
        <f t="shared" ref="T642:T649" si="187">IF(OR(3=G642,G642=4,G642=5),9807,0)</f>
        <v>9807</v>
      </c>
      <c r="U642" s="118">
        <f t="shared" ref="U642:U649" si="188">IF(OR(G642=6,G642=7,G642=8,G642=9),10112,0)</f>
        <v>0</v>
      </c>
      <c r="V642" s="118">
        <f t="shared" ref="V642:V649" si="189">IF(G642&gt;=10,9919,0)</f>
        <v>0</v>
      </c>
    </row>
    <row r="643" spans="1:22" s="45" customFormat="1" outlineLevel="1" x14ac:dyDescent="0.3">
      <c r="A643" s="62">
        <f>A642+1</f>
        <v>614</v>
      </c>
      <c r="B643" s="15" t="s">
        <v>121</v>
      </c>
      <c r="C643" s="15" t="s">
        <v>447</v>
      </c>
      <c r="D643" s="15" t="s">
        <v>440</v>
      </c>
      <c r="E643" s="62">
        <v>1945</v>
      </c>
      <c r="F643" s="62">
        <v>0</v>
      </c>
      <c r="G643" s="62">
        <v>3</v>
      </c>
      <c r="H643" s="39">
        <v>415.6</v>
      </c>
      <c r="I643" s="39">
        <v>231.1</v>
      </c>
      <c r="J643" s="39">
        <v>231.1</v>
      </c>
      <c r="K643" s="75">
        <v>5</v>
      </c>
      <c r="L643" s="39">
        <v>472103</v>
      </c>
      <c r="M643" s="39">
        <v>304978</v>
      </c>
      <c r="N643" s="39">
        <v>143519</v>
      </c>
      <c r="O643" s="39">
        <v>23606</v>
      </c>
      <c r="P643" s="39">
        <f t="shared" si="183"/>
        <v>2042.851579402856</v>
      </c>
      <c r="Q643" s="39">
        <f t="shared" si="184"/>
        <v>9807</v>
      </c>
      <c r="R643" s="118">
        <f t="shared" si="185"/>
        <v>0</v>
      </c>
      <c r="S643" s="118">
        <f t="shared" si="186"/>
        <v>0</v>
      </c>
      <c r="T643" s="118">
        <f t="shared" si="187"/>
        <v>9807</v>
      </c>
      <c r="U643" s="118">
        <f t="shared" si="188"/>
        <v>0</v>
      </c>
      <c r="V643" s="118">
        <f t="shared" si="189"/>
        <v>0</v>
      </c>
    </row>
    <row r="644" spans="1:22" s="45" customFormat="1" outlineLevel="1" x14ac:dyDescent="0.3">
      <c r="A644" s="62">
        <f t="shared" ref="A644:A651" si="190">A643+1</f>
        <v>615</v>
      </c>
      <c r="B644" s="15" t="s">
        <v>121</v>
      </c>
      <c r="C644" s="15" t="s">
        <v>447</v>
      </c>
      <c r="D644" s="15" t="s">
        <v>441</v>
      </c>
      <c r="E644" s="62">
        <v>1945</v>
      </c>
      <c r="F644" s="62">
        <v>0</v>
      </c>
      <c r="G644" s="62">
        <v>3</v>
      </c>
      <c r="H644" s="39">
        <v>417.6</v>
      </c>
      <c r="I644" s="39">
        <v>229</v>
      </c>
      <c r="J644" s="39">
        <v>229</v>
      </c>
      <c r="K644" s="75">
        <v>8</v>
      </c>
      <c r="L644" s="39">
        <v>544139</v>
      </c>
      <c r="M644" s="39">
        <v>351513</v>
      </c>
      <c r="N644" s="39">
        <v>165418</v>
      </c>
      <c r="O644" s="39">
        <v>27208</v>
      </c>
      <c r="P644" s="39">
        <f t="shared" si="183"/>
        <v>2376.1528384279477</v>
      </c>
      <c r="Q644" s="39">
        <f t="shared" si="184"/>
        <v>9807</v>
      </c>
      <c r="R644" s="118">
        <f t="shared" si="185"/>
        <v>0</v>
      </c>
      <c r="S644" s="118">
        <f t="shared" si="186"/>
        <v>0</v>
      </c>
      <c r="T644" s="118">
        <f t="shared" si="187"/>
        <v>9807</v>
      </c>
      <c r="U644" s="118">
        <f t="shared" si="188"/>
        <v>0</v>
      </c>
      <c r="V644" s="118">
        <f t="shared" si="189"/>
        <v>0</v>
      </c>
    </row>
    <row r="645" spans="1:22" s="45" customFormat="1" outlineLevel="1" x14ac:dyDescent="0.3">
      <c r="A645" s="62">
        <f t="shared" si="190"/>
        <v>616</v>
      </c>
      <c r="B645" s="15" t="s">
        <v>121</v>
      </c>
      <c r="C645" s="15" t="s">
        <v>447</v>
      </c>
      <c r="D645" s="15" t="s">
        <v>442</v>
      </c>
      <c r="E645" s="62">
        <v>1945</v>
      </c>
      <c r="F645" s="62">
        <v>0</v>
      </c>
      <c r="G645" s="62">
        <v>3</v>
      </c>
      <c r="H645" s="39">
        <v>314.39999999999998</v>
      </c>
      <c r="I645" s="39">
        <v>202</v>
      </c>
      <c r="J645" s="39">
        <v>202</v>
      </c>
      <c r="K645" s="75">
        <v>7</v>
      </c>
      <c r="L645" s="39">
        <v>1221584</v>
      </c>
      <c r="M645" s="39">
        <v>789143</v>
      </c>
      <c r="N645" s="39">
        <v>371361</v>
      </c>
      <c r="O645" s="39">
        <v>61080</v>
      </c>
      <c r="P645" s="39">
        <f t="shared" si="183"/>
        <v>6047.4455445544554</v>
      </c>
      <c r="Q645" s="39">
        <f t="shared" si="184"/>
        <v>9807</v>
      </c>
      <c r="R645" s="118">
        <f t="shared" si="185"/>
        <v>0</v>
      </c>
      <c r="S645" s="118">
        <f t="shared" si="186"/>
        <v>0</v>
      </c>
      <c r="T645" s="118">
        <f t="shared" si="187"/>
        <v>9807</v>
      </c>
      <c r="U645" s="118">
        <f t="shared" si="188"/>
        <v>0</v>
      </c>
      <c r="V645" s="118">
        <f t="shared" si="189"/>
        <v>0</v>
      </c>
    </row>
    <row r="646" spans="1:22" s="45" customFormat="1" outlineLevel="1" x14ac:dyDescent="0.3">
      <c r="A646" s="62">
        <f t="shared" si="190"/>
        <v>617</v>
      </c>
      <c r="B646" s="15" t="s">
        <v>121</v>
      </c>
      <c r="C646" s="15" t="s">
        <v>447</v>
      </c>
      <c r="D646" s="15" t="s">
        <v>446</v>
      </c>
      <c r="E646" s="62">
        <v>1970</v>
      </c>
      <c r="F646" s="62">
        <v>0</v>
      </c>
      <c r="G646" s="62">
        <v>5</v>
      </c>
      <c r="H646" s="39">
        <v>4403</v>
      </c>
      <c r="I646" s="39">
        <v>3468.6</v>
      </c>
      <c r="J646" s="39">
        <v>2739</v>
      </c>
      <c r="K646" s="75">
        <v>131</v>
      </c>
      <c r="L646" s="39">
        <v>405567</v>
      </c>
      <c r="M646" s="39">
        <v>241112</v>
      </c>
      <c r="N646" s="39">
        <v>144176</v>
      </c>
      <c r="O646" s="39">
        <v>20279</v>
      </c>
      <c r="P646" s="39">
        <f t="shared" si="183"/>
        <v>116.9252724442138</v>
      </c>
      <c r="Q646" s="39">
        <f t="shared" si="184"/>
        <v>9807</v>
      </c>
      <c r="R646" s="118">
        <f t="shared" si="185"/>
        <v>0</v>
      </c>
      <c r="S646" s="118">
        <f t="shared" si="186"/>
        <v>0</v>
      </c>
      <c r="T646" s="118">
        <f t="shared" si="187"/>
        <v>9807</v>
      </c>
      <c r="U646" s="118">
        <f t="shared" si="188"/>
        <v>0</v>
      </c>
      <c r="V646" s="118">
        <f t="shared" si="189"/>
        <v>0</v>
      </c>
    </row>
    <row r="647" spans="1:22" s="45" customFormat="1" outlineLevel="1" x14ac:dyDescent="0.3">
      <c r="A647" s="62">
        <f t="shared" si="190"/>
        <v>618</v>
      </c>
      <c r="B647" s="15" t="s">
        <v>121</v>
      </c>
      <c r="C647" s="15" t="s">
        <v>448</v>
      </c>
      <c r="D647" s="15" t="s">
        <v>443</v>
      </c>
      <c r="E647" s="62">
        <v>1945</v>
      </c>
      <c r="F647" s="62">
        <v>0</v>
      </c>
      <c r="G647" s="62">
        <v>2</v>
      </c>
      <c r="H647" s="39">
        <v>195.4</v>
      </c>
      <c r="I647" s="39">
        <v>158.19999999999999</v>
      </c>
      <c r="J647" s="39">
        <v>39.5</v>
      </c>
      <c r="K647" s="75">
        <v>11</v>
      </c>
      <c r="L647" s="39">
        <v>1049615</v>
      </c>
      <c r="M647" s="39">
        <v>678051</v>
      </c>
      <c r="N647" s="39">
        <v>319083</v>
      </c>
      <c r="O647" s="39">
        <v>52481</v>
      </c>
      <c r="P647" s="39">
        <f t="shared" si="183"/>
        <v>6634.7345132743367</v>
      </c>
      <c r="Q647" s="39">
        <f t="shared" si="184"/>
        <v>16737</v>
      </c>
      <c r="R647" s="118">
        <f t="shared" si="185"/>
        <v>0</v>
      </c>
      <c r="S647" s="118">
        <f t="shared" si="186"/>
        <v>16737</v>
      </c>
      <c r="T647" s="118">
        <f t="shared" si="187"/>
        <v>0</v>
      </c>
      <c r="U647" s="118">
        <f t="shared" si="188"/>
        <v>0</v>
      </c>
      <c r="V647" s="118">
        <f t="shared" si="189"/>
        <v>0</v>
      </c>
    </row>
    <row r="648" spans="1:22" s="45" customFormat="1" outlineLevel="1" x14ac:dyDescent="0.3">
      <c r="A648" s="62">
        <f t="shared" si="190"/>
        <v>619</v>
      </c>
      <c r="B648" s="15" t="s">
        <v>121</v>
      </c>
      <c r="C648" s="15" t="s">
        <v>447</v>
      </c>
      <c r="D648" s="15" t="s">
        <v>444</v>
      </c>
      <c r="E648" s="62">
        <v>1969</v>
      </c>
      <c r="F648" s="62">
        <v>0</v>
      </c>
      <c r="G648" s="62">
        <v>5</v>
      </c>
      <c r="H648" s="39">
        <v>2417.9</v>
      </c>
      <c r="I648" s="39">
        <v>2372.1</v>
      </c>
      <c r="J648" s="39">
        <v>674.4</v>
      </c>
      <c r="K648" s="75">
        <v>144</v>
      </c>
      <c r="L648" s="39">
        <v>4578263</v>
      </c>
      <c r="M648" s="39">
        <v>2957558</v>
      </c>
      <c r="N648" s="39">
        <v>1391791</v>
      </c>
      <c r="O648" s="39">
        <v>228914</v>
      </c>
      <c r="P648" s="39">
        <f t="shared" si="183"/>
        <v>1930.0463724126303</v>
      </c>
      <c r="Q648" s="39">
        <f t="shared" si="184"/>
        <v>9807</v>
      </c>
      <c r="R648" s="118">
        <f t="shared" si="185"/>
        <v>0</v>
      </c>
      <c r="S648" s="118">
        <f t="shared" si="186"/>
        <v>0</v>
      </c>
      <c r="T648" s="118">
        <f t="shared" si="187"/>
        <v>9807</v>
      </c>
      <c r="U648" s="118">
        <f t="shared" si="188"/>
        <v>0</v>
      </c>
      <c r="V648" s="118">
        <f t="shared" si="189"/>
        <v>0</v>
      </c>
    </row>
    <row r="649" spans="1:22" s="45" customFormat="1" outlineLevel="1" x14ac:dyDescent="0.3">
      <c r="A649" s="62">
        <f t="shared" si="190"/>
        <v>620</v>
      </c>
      <c r="B649" s="15" t="s">
        <v>121</v>
      </c>
      <c r="C649" s="15" t="s">
        <v>447</v>
      </c>
      <c r="D649" s="15" t="s">
        <v>445</v>
      </c>
      <c r="E649" s="62">
        <v>1945</v>
      </c>
      <c r="F649" s="62">
        <v>0</v>
      </c>
      <c r="G649" s="62">
        <v>4</v>
      </c>
      <c r="H649" s="39">
        <v>578.4</v>
      </c>
      <c r="I649" s="39">
        <v>400.8</v>
      </c>
      <c r="J649" s="39">
        <v>300.5</v>
      </c>
      <c r="K649" s="75">
        <v>13</v>
      </c>
      <c r="L649" s="39">
        <v>840578</v>
      </c>
      <c r="M649" s="39">
        <v>543013</v>
      </c>
      <c r="N649" s="39">
        <v>255536</v>
      </c>
      <c r="O649" s="39">
        <v>42029</v>
      </c>
      <c r="P649" s="39">
        <f t="shared" si="183"/>
        <v>2097.2504990019961</v>
      </c>
      <c r="Q649" s="39">
        <f t="shared" si="184"/>
        <v>9807</v>
      </c>
      <c r="R649" s="118">
        <f t="shared" si="185"/>
        <v>0</v>
      </c>
      <c r="S649" s="118">
        <f t="shared" si="186"/>
        <v>0</v>
      </c>
      <c r="T649" s="118">
        <f t="shared" si="187"/>
        <v>9807</v>
      </c>
      <c r="U649" s="118">
        <f t="shared" si="188"/>
        <v>0</v>
      </c>
      <c r="V649" s="118">
        <f t="shared" si="189"/>
        <v>0</v>
      </c>
    </row>
    <row r="650" spans="1:22" s="45" customFormat="1" x14ac:dyDescent="0.3">
      <c r="A650" s="62">
        <f t="shared" si="190"/>
        <v>621</v>
      </c>
      <c r="B650" s="149" t="s">
        <v>532</v>
      </c>
      <c r="C650" s="149"/>
      <c r="D650" s="149"/>
      <c r="E650" s="149"/>
      <c r="F650" s="149"/>
      <c r="G650" s="149"/>
      <c r="H650" s="74">
        <f>SUM(H642:H649)</f>
        <v>9201.1999999999989</v>
      </c>
      <c r="I650" s="74">
        <f t="shared" ref="I650:O650" si="191">SUM(I642:I649)</f>
        <v>7442.2</v>
      </c>
      <c r="J650" s="74">
        <f t="shared" si="191"/>
        <v>4795.8999999999996</v>
      </c>
      <c r="K650" s="76">
        <f t="shared" si="191"/>
        <v>329</v>
      </c>
      <c r="L650" s="74">
        <f t="shared" si="191"/>
        <v>10633304</v>
      </c>
      <c r="M650" s="74">
        <f t="shared" si="191"/>
        <v>6848227</v>
      </c>
      <c r="N650" s="74">
        <f t="shared" si="191"/>
        <v>3253407</v>
      </c>
      <c r="O650" s="74">
        <f t="shared" si="191"/>
        <v>531670</v>
      </c>
      <c r="P650" s="74"/>
      <c r="Q650" s="74"/>
      <c r="V650" s="45" t="s">
        <v>165</v>
      </c>
    </row>
    <row r="651" spans="1:22" s="45" customFormat="1" x14ac:dyDescent="0.3">
      <c r="A651" s="62">
        <f t="shared" si="190"/>
        <v>622</v>
      </c>
      <c r="B651" s="149" t="s">
        <v>544</v>
      </c>
      <c r="C651" s="149"/>
      <c r="D651" s="149"/>
      <c r="E651" s="149"/>
      <c r="F651" s="149"/>
      <c r="G651" s="149"/>
      <c r="H651" s="74">
        <f t="shared" ref="H651:O651" si="192">H650+H640+H611+H587+H517+H487+H470+H440+H432+H418+H394+H387+H363+H142+H128+H104+H71+H44+H26+H437+H538</f>
        <v>1031548.5900000002</v>
      </c>
      <c r="I651" s="74">
        <f t="shared" si="192"/>
        <v>826410.22</v>
      </c>
      <c r="J651" s="74">
        <f t="shared" si="192"/>
        <v>564522.36000000034</v>
      </c>
      <c r="K651" s="76">
        <f t="shared" si="192"/>
        <v>39952</v>
      </c>
      <c r="L651" s="74">
        <f t="shared" si="192"/>
        <v>1420065993.8</v>
      </c>
      <c r="M651" s="74">
        <f t="shared" si="192"/>
        <v>919840668.25999999</v>
      </c>
      <c r="N651" s="74">
        <f t="shared" si="192"/>
        <v>418523515.98000002</v>
      </c>
      <c r="O651" s="74">
        <f t="shared" si="192"/>
        <v>81701809.560000002</v>
      </c>
      <c r="P651" s="39"/>
      <c r="Q651" s="39"/>
      <c r="V651" s="45" t="s">
        <v>165</v>
      </c>
    </row>
    <row r="652" spans="1:22" s="45" customFormat="1" ht="52.5" customHeight="1" x14ac:dyDescent="0.3">
      <c r="A652" s="89"/>
      <c r="B652" s="90"/>
      <c r="C652" s="90"/>
      <c r="D652" s="90"/>
      <c r="E652" s="90"/>
      <c r="F652" s="90"/>
      <c r="G652" s="90"/>
      <c r="H652" s="91"/>
      <c r="I652" s="91"/>
      <c r="J652" s="91"/>
      <c r="K652" s="91"/>
      <c r="L652" s="91"/>
      <c r="M652" s="91"/>
      <c r="N652" s="91"/>
      <c r="O652" s="91"/>
      <c r="P652" s="92"/>
      <c r="Q652" s="92"/>
    </row>
    <row r="653" spans="1:22" s="45" customFormat="1" ht="78.75" customHeight="1" x14ac:dyDescent="0.65">
      <c r="A653" s="159"/>
      <c r="B653" s="159"/>
      <c r="C653" s="159"/>
      <c r="D653" s="159"/>
      <c r="E653" s="159"/>
      <c r="F653" s="87"/>
      <c r="G653" s="87"/>
      <c r="H653" s="106"/>
      <c r="I653" s="106"/>
      <c r="J653" s="106"/>
      <c r="K653" s="106"/>
      <c r="L653" s="106"/>
      <c r="M653" s="160"/>
      <c r="N653" s="160"/>
      <c r="O653" s="160"/>
      <c r="P653" s="160"/>
      <c r="Q653" s="160"/>
      <c r="V653" s="45" t="s">
        <v>165</v>
      </c>
    </row>
    <row r="654" spans="1:22" s="45" customFormat="1" ht="36.6" x14ac:dyDescent="0.65">
      <c r="A654" s="87"/>
      <c r="B654" s="105"/>
      <c r="C654" s="105"/>
      <c r="D654" s="88"/>
      <c r="E654" s="87"/>
      <c r="F654" s="87"/>
      <c r="G654" s="87"/>
      <c r="H654" s="106"/>
      <c r="I654" s="106"/>
      <c r="J654" s="106"/>
      <c r="K654" s="106"/>
      <c r="L654" s="106"/>
      <c r="M654" s="160"/>
      <c r="N654" s="160"/>
      <c r="O654" s="106"/>
      <c r="P654" s="106"/>
      <c r="Q654" s="106"/>
      <c r="V654" s="45" t="s">
        <v>165</v>
      </c>
    </row>
    <row r="655" spans="1:22" s="45" customFormat="1" ht="36.6" x14ac:dyDescent="0.65">
      <c r="A655" s="87"/>
      <c r="B655" s="105"/>
      <c r="C655" s="105"/>
      <c r="D655" s="88"/>
      <c r="E655" s="87"/>
      <c r="F655" s="87"/>
      <c r="G655" s="87"/>
      <c r="H655" s="106"/>
      <c r="I655" s="106"/>
      <c r="J655" s="106"/>
      <c r="K655" s="106"/>
      <c r="L655" s="106"/>
      <c r="M655" s="106"/>
      <c r="N655" s="106"/>
      <c r="O655" s="106"/>
      <c r="P655" s="106"/>
      <c r="Q655" s="106"/>
      <c r="V655" s="45" t="s">
        <v>165</v>
      </c>
    </row>
    <row r="656" spans="1:22" ht="73.5" customHeight="1" x14ac:dyDescent="0.65">
      <c r="A656" s="159"/>
      <c r="B656" s="159"/>
      <c r="C656" s="159"/>
      <c r="D656" s="88"/>
      <c r="E656" s="87"/>
      <c r="F656" s="87"/>
      <c r="G656" s="87"/>
      <c r="H656" s="106"/>
      <c r="I656" s="106"/>
      <c r="J656" s="106"/>
      <c r="K656" s="106"/>
      <c r="L656" s="106"/>
      <c r="M656" s="160"/>
      <c r="N656" s="160"/>
      <c r="O656" s="160"/>
      <c r="P656" s="160"/>
      <c r="Q656" s="160"/>
      <c r="V656" s="45"/>
    </row>
    <row r="657" spans="1:17" s="40" customFormat="1" ht="80.400000000000006" customHeight="1" x14ac:dyDescent="0.3">
      <c r="A657" s="3"/>
      <c r="B657" s="50"/>
      <c r="C657" s="50"/>
      <c r="D657" s="52"/>
      <c r="E657" s="3"/>
      <c r="F657" s="3"/>
      <c r="G657" s="3"/>
      <c r="H657" s="45"/>
      <c r="I657" s="45"/>
      <c r="J657" s="45"/>
      <c r="K657" s="45"/>
      <c r="L657" s="45"/>
      <c r="M657" s="45"/>
      <c r="N657" s="45"/>
      <c r="O657" s="45"/>
      <c r="P657" s="45"/>
      <c r="Q657" s="45"/>
    </row>
    <row r="658" spans="1:17" s="40" customFormat="1" ht="19.95" customHeight="1" x14ac:dyDescent="0.3">
      <c r="A658" s="3"/>
      <c r="B658" s="50"/>
      <c r="C658" s="50"/>
      <c r="D658" s="52"/>
      <c r="E658" s="3"/>
      <c r="F658" s="3"/>
      <c r="G658" s="3"/>
      <c r="H658" s="45"/>
      <c r="I658" s="45"/>
      <c r="J658" s="45"/>
      <c r="K658" s="45"/>
      <c r="L658" s="45"/>
      <c r="M658" s="45"/>
      <c r="N658" s="45"/>
      <c r="O658" s="45"/>
      <c r="P658" s="45"/>
      <c r="Q658" s="45"/>
    </row>
    <row r="659" spans="1:17" s="40" customFormat="1" ht="19.95" customHeight="1" x14ac:dyDescent="0.3">
      <c r="A659" s="3"/>
      <c r="B659" s="50"/>
      <c r="C659" s="50"/>
      <c r="D659" s="52"/>
      <c r="E659" s="3"/>
      <c r="F659" s="3"/>
      <c r="G659" s="3"/>
      <c r="H659" s="45"/>
      <c r="I659" s="45"/>
      <c r="J659" s="45"/>
      <c r="K659" s="45"/>
      <c r="L659" s="45"/>
      <c r="M659" s="45"/>
      <c r="N659" s="45"/>
      <c r="O659" s="45"/>
      <c r="P659" s="45"/>
      <c r="Q659" s="45"/>
    </row>
    <row r="660" spans="1:17" s="40" customFormat="1" ht="71.400000000000006" customHeight="1" x14ac:dyDescent="0.3">
      <c r="A660" s="3"/>
      <c r="B660" s="50"/>
      <c r="C660" s="50"/>
      <c r="D660" s="52"/>
      <c r="E660" s="3"/>
      <c r="F660" s="3"/>
      <c r="G660" s="3"/>
      <c r="H660" s="45"/>
      <c r="I660" s="45"/>
      <c r="J660" s="45"/>
      <c r="K660" s="45"/>
      <c r="L660" s="45"/>
      <c r="M660" s="45"/>
      <c r="N660" s="45"/>
      <c r="O660" s="45"/>
      <c r="P660" s="45"/>
      <c r="Q660" s="45"/>
    </row>
  </sheetData>
  <sortState ref="A22:AA575">
    <sortCondition ref="D128:D131"/>
  </sortState>
  <mergeCells count="71">
    <mergeCell ref="B437:G437"/>
    <mergeCell ref="A4:A7"/>
    <mergeCell ref="B4:B7"/>
    <mergeCell ref="C4:C7"/>
    <mergeCell ref="L4:O4"/>
    <mergeCell ref="B26:G26"/>
    <mergeCell ref="Q4:Q6"/>
    <mergeCell ref="E5:E7"/>
    <mergeCell ref="F5:F7"/>
    <mergeCell ref="I5:I6"/>
    <mergeCell ref="J5:J6"/>
    <mergeCell ref="L5:L6"/>
    <mergeCell ref="M5:O5"/>
    <mergeCell ref="A438:Q438"/>
    <mergeCell ref="A441:Q441"/>
    <mergeCell ref="A471:Q471"/>
    <mergeCell ref="B440:G440"/>
    <mergeCell ref="A9:Q9"/>
    <mergeCell ref="B71:G71"/>
    <mergeCell ref="B44:G44"/>
    <mergeCell ref="B432:G432"/>
    <mergeCell ref="B418:G418"/>
    <mergeCell ref="B394:G394"/>
    <mergeCell ref="B387:G387"/>
    <mergeCell ref="B363:G363"/>
    <mergeCell ref="A143:Q143"/>
    <mergeCell ref="A395:Q395"/>
    <mergeCell ref="A364:Q364"/>
    <mergeCell ref="A433:P433"/>
    <mergeCell ref="B640:G640"/>
    <mergeCell ref="A72:Q72"/>
    <mergeCell ref="D4:D7"/>
    <mergeCell ref="E4:F4"/>
    <mergeCell ref="A27:Q27"/>
    <mergeCell ref="A45:Q45"/>
    <mergeCell ref="P4:P6"/>
    <mergeCell ref="G4:G7"/>
    <mergeCell ref="H4:H6"/>
    <mergeCell ref="I4:J4"/>
    <mergeCell ref="K4:K6"/>
    <mergeCell ref="B470:G470"/>
    <mergeCell ref="A105:Q105"/>
    <mergeCell ref="A129:Q129"/>
    <mergeCell ref="A388:Q388"/>
    <mergeCell ref="A419:Q419"/>
    <mergeCell ref="B1:F1"/>
    <mergeCell ref="L1:Q1"/>
    <mergeCell ref="A2:Q2"/>
    <mergeCell ref="M3:N3"/>
    <mergeCell ref="O3:Q3"/>
    <mergeCell ref="A653:E653"/>
    <mergeCell ref="M653:Q653"/>
    <mergeCell ref="M654:N654"/>
    <mergeCell ref="A656:C656"/>
    <mergeCell ref="M656:Q656"/>
    <mergeCell ref="B650:G650"/>
    <mergeCell ref="B651:G651"/>
    <mergeCell ref="B142:G142"/>
    <mergeCell ref="B128:G128"/>
    <mergeCell ref="B104:G104"/>
    <mergeCell ref="B611:G611"/>
    <mergeCell ref="B587:G587"/>
    <mergeCell ref="B538:G538"/>
    <mergeCell ref="B517:G517"/>
    <mergeCell ref="B487:G487"/>
    <mergeCell ref="A641:Q641"/>
    <mergeCell ref="A588:Q588"/>
    <mergeCell ref="A612:Q612"/>
    <mergeCell ref="A488:Q488"/>
    <mergeCell ref="A518:Q518"/>
    <mergeCell ref="A539:Q539"/>
  </mergeCells>
  <pageMargins left="0.19685039370078741" right="0.15748031496062992" top="1.1811023622047245" bottom="0.55000000000000004" header="0.31496062992125984" footer="0.31496062992125984"/>
  <pageSetup paperSize="9" scale="48" fitToHeight="0" orientation="landscape" r:id="rId1"/>
  <headerFooter differentFirst="1">
    <oddFooter>&amp;C&amp;"Times New Roman,обычный"&amp;20&amp;P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582"/>
  <sheetViews>
    <sheetView view="pageBreakPreview" zoomScale="66" zoomScaleNormal="55" zoomScaleSheetLayoutView="66" workbookViewId="0">
      <pane xSplit="1" ySplit="6" topLeftCell="D94" activePane="bottomRight" state="frozen"/>
      <selection pane="topRight" activeCell="B1" sqref="B1"/>
      <selection pane="bottomLeft" activeCell="A5" sqref="A5"/>
      <selection pane="bottomRight" activeCell="L582" sqref="L582:P582"/>
    </sheetView>
  </sheetViews>
  <sheetFormatPr defaultColWidth="8.88671875" defaultRowHeight="13.8" outlineLevelRow="1" x14ac:dyDescent="0.25"/>
  <cols>
    <col min="1" max="1" width="8.44140625" style="14" customWidth="1"/>
    <col min="2" max="2" width="43.33203125" style="14" customWidth="1"/>
    <col min="3" max="3" width="24" style="14" customWidth="1"/>
    <col min="4" max="4" width="29.6640625" style="14" customWidth="1"/>
    <col min="5" max="5" width="19.6640625" style="14" customWidth="1"/>
    <col min="6" max="6" width="18.33203125" style="14" customWidth="1"/>
    <col min="7" max="7" width="16.33203125" style="14" customWidth="1"/>
    <col min="8" max="8" width="15.33203125" style="14" customWidth="1"/>
    <col min="9" max="9" width="20.5546875" style="14" customWidth="1"/>
    <col min="10" max="10" width="11" style="14" customWidth="1"/>
    <col min="11" max="11" width="18.33203125" style="14" customWidth="1"/>
    <col min="12" max="12" width="14" style="14" customWidth="1"/>
    <col min="13" max="13" width="18.6640625" style="14" customWidth="1"/>
    <col min="14" max="14" width="14.6640625" style="14" customWidth="1"/>
    <col min="15" max="15" width="18.6640625" style="14" customWidth="1"/>
    <col min="16" max="16" width="15.6640625" style="14" customWidth="1"/>
    <col min="17" max="16384" width="8.88671875" style="14"/>
  </cols>
  <sheetData>
    <row r="1" spans="1:16" s="3" customFormat="1" ht="180" customHeight="1" x14ac:dyDescent="0.3">
      <c r="K1" s="175" t="s">
        <v>992</v>
      </c>
      <c r="L1" s="175"/>
      <c r="M1" s="175"/>
      <c r="N1" s="175"/>
      <c r="O1" s="175"/>
      <c r="P1" s="175"/>
    </row>
    <row r="2" spans="1:16" s="3" customFormat="1" ht="105" customHeight="1" x14ac:dyDescent="0.3">
      <c r="A2" s="178" t="s">
        <v>226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s="3" customFormat="1" ht="41.25" customHeight="1" x14ac:dyDescent="0.6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79" t="s">
        <v>227</v>
      </c>
      <c r="O3" s="179"/>
      <c r="P3" s="179"/>
    </row>
    <row r="4" spans="1:16" ht="64.2" customHeight="1" x14ac:dyDescent="0.25">
      <c r="A4" s="180" t="s">
        <v>0</v>
      </c>
      <c r="B4" s="180" t="s">
        <v>468</v>
      </c>
      <c r="C4" s="180" t="s">
        <v>1</v>
      </c>
      <c r="D4" s="180" t="s">
        <v>2</v>
      </c>
      <c r="E4" s="180" t="s">
        <v>474</v>
      </c>
      <c r="F4" s="180" t="s">
        <v>473</v>
      </c>
      <c r="G4" s="180" t="s">
        <v>472</v>
      </c>
      <c r="H4" s="183" t="s">
        <v>183</v>
      </c>
      <c r="I4" s="184"/>
      <c r="J4" s="183" t="s">
        <v>184</v>
      </c>
      <c r="K4" s="184"/>
      <c r="L4" s="183" t="s">
        <v>185</v>
      </c>
      <c r="M4" s="184"/>
      <c r="N4" s="183" t="s">
        <v>186</v>
      </c>
      <c r="O4" s="184"/>
      <c r="P4" s="36" t="s">
        <v>545</v>
      </c>
    </row>
    <row r="5" spans="1:16" ht="23.4" customHeight="1" x14ac:dyDescent="0.25">
      <c r="A5" s="181"/>
      <c r="B5" s="181"/>
      <c r="C5" s="181"/>
      <c r="D5" s="181"/>
      <c r="E5" s="181"/>
      <c r="F5" s="181"/>
      <c r="G5" s="181"/>
      <c r="H5" s="36" t="s">
        <v>10</v>
      </c>
      <c r="I5" s="36" t="s">
        <v>12</v>
      </c>
      <c r="J5" s="36" t="s">
        <v>546</v>
      </c>
      <c r="K5" s="36" t="s">
        <v>12</v>
      </c>
      <c r="L5" s="36" t="s">
        <v>10</v>
      </c>
      <c r="M5" s="36" t="s">
        <v>12</v>
      </c>
      <c r="N5" s="36" t="s">
        <v>10</v>
      </c>
      <c r="O5" s="36" t="s">
        <v>12</v>
      </c>
      <c r="P5" s="36" t="s">
        <v>12</v>
      </c>
    </row>
    <row r="6" spans="1:16" ht="15.6" x14ac:dyDescent="0.3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6">
        <v>16</v>
      </c>
    </row>
    <row r="7" spans="1:16" s="45" customFormat="1" ht="18" customHeight="1" x14ac:dyDescent="0.3">
      <c r="A7" s="54" t="s">
        <v>224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6"/>
    </row>
    <row r="8" spans="1:16" s="3" customFormat="1" ht="15.6" outlineLevel="1" x14ac:dyDescent="0.3">
      <c r="A8" s="16">
        <v>1</v>
      </c>
      <c r="B8" s="17" t="s">
        <v>190</v>
      </c>
      <c r="C8" s="44" t="s">
        <v>257</v>
      </c>
      <c r="D8" s="17" t="s">
        <v>116</v>
      </c>
      <c r="E8" s="96">
        <v>932639</v>
      </c>
      <c r="F8" s="18">
        <v>0</v>
      </c>
      <c r="G8" s="18">
        <v>0</v>
      </c>
      <c r="H8" s="18">
        <v>470</v>
      </c>
      <c r="I8" s="18">
        <v>902639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30000</v>
      </c>
    </row>
    <row r="9" spans="1:16" s="3" customFormat="1" ht="15.6" outlineLevel="1" x14ac:dyDescent="0.3">
      <c r="A9" s="16">
        <f t="shared" ref="A9:A22" si="0">A8+1</f>
        <v>2</v>
      </c>
      <c r="B9" s="17" t="s">
        <v>190</v>
      </c>
      <c r="C9" s="44" t="s">
        <v>257</v>
      </c>
      <c r="D9" s="17" t="s">
        <v>117</v>
      </c>
      <c r="E9" s="96">
        <v>1182882</v>
      </c>
      <c r="F9" s="18">
        <v>0</v>
      </c>
      <c r="G9" s="18">
        <v>0</v>
      </c>
      <c r="H9" s="18">
        <v>605</v>
      </c>
      <c r="I9" s="18">
        <v>1152882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30000</v>
      </c>
    </row>
    <row r="10" spans="1:16" s="3" customFormat="1" ht="15.6" outlineLevel="1" x14ac:dyDescent="0.3">
      <c r="A10" s="16">
        <f t="shared" si="0"/>
        <v>3</v>
      </c>
      <c r="B10" s="17" t="s">
        <v>188</v>
      </c>
      <c r="C10" s="44" t="s">
        <v>258</v>
      </c>
      <c r="D10" s="17" t="s">
        <v>234</v>
      </c>
      <c r="E10" s="96">
        <v>1537030</v>
      </c>
      <c r="F10" s="18">
        <v>0</v>
      </c>
      <c r="G10" s="18">
        <v>0</v>
      </c>
      <c r="H10" s="18">
        <v>226</v>
      </c>
      <c r="I10" s="18">
        <v>438230</v>
      </c>
      <c r="J10" s="18">
        <v>0</v>
      </c>
      <c r="K10" s="18">
        <v>0</v>
      </c>
      <c r="L10" s="18">
        <v>0</v>
      </c>
      <c r="M10" s="18">
        <v>0</v>
      </c>
      <c r="N10" s="18">
        <v>670</v>
      </c>
      <c r="O10" s="18">
        <v>1063800</v>
      </c>
      <c r="P10" s="18">
        <v>35000</v>
      </c>
    </row>
    <row r="11" spans="1:16" s="3" customFormat="1" ht="15.6" outlineLevel="1" x14ac:dyDescent="0.3">
      <c r="A11" s="16">
        <f t="shared" si="0"/>
        <v>4</v>
      </c>
      <c r="B11" s="17" t="s">
        <v>188</v>
      </c>
      <c r="C11" s="44" t="s">
        <v>259</v>
      </c>
      <c r="D11" s="17" t="s">
        <v>477</v>
      </c>
      <c r="E11" s="96">
        <v>974584</v>
      </c>
      <c r="F11" s="18">
        <v>0</v>
      </c>
      <c r="G11" s="18">
        <v>0</v>
      </c>
      <c r="H11" s="18">
        <v>319</v>
      </c>
      <c r="I11" s="18">
        <v>939584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35000</v>
      </c>
    </row>
    <row r="12" spans="1:16" s="3" customFormat="1" ht="15.6" outlineLevel="1" x14ac:dyDescent="0.3">
      <c r="A12" s="16">
        <f t="shared" si="0"/>
        <v>5</v>
      </c>
      <c r="B12" s="17" t="s">
        <v>190</v>
      </c>
      <c r="C12" s="44" t="s">
        <v>257</v>
      </c>
      <c r="D12" s="17" t="s">
        <v>118</v>
      </c>
      <c r="E12" s="96">
        <v>1060313</v>
      </c>
      <c r="F12" s="18">
        <v>0</v>
      </c>
      <c r="G12" s="18">
        <v>0</v>
      </c>
      <c r="H12" s="18">
        <v>538</v>
      </c>
      <c r="I12" s="18">
        <v>1030313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30000</v>
      </c>
    </row>
    <row r="13" spans="1:16" s="3" customFormat="1" ht="15.6" outlineLevel="1" x14ac:dyDescent="0.3">
      <c r="A13" s="16">
        <f t="shared" si="0"/>
        <v>6</v>
      </c>
      <c r="B13" s="17" t="s">
        <v>188</v>
      </c>
      <c r="C13" s="44" t="s">
        <v>258</v>
      </c>
      <c r="D13" s="17" t="s">
        <v>235</v>
      </c>
      <c r="E13" s="96">
        <v>742482</v>
      </c>
      <c r="F13" s="18">
        <v>0</v>
      </c>
      <c r="G13" s="18">
        <v>0</v>
      </c>
      <c r="H13" s="18">
        <v>269</v>
      </c>
      <c r="I13" s="18">
        <v>707482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35000</v>
      </c>
    </row>
    <row r="14" spans="1:16" s="3" customFormat="1" ht="15.6" outlineLevel="1" x14ac:dyDescent="0.3">
      <c r="A14" s="16">
        <f t="shared" si="0"/>
        <v>7</v>
      </c>
      <c r="B14" s="17" t="s">
        <v>188</v>
      </c>
      <c r="C14" s="44" t="s">
        <v>571</v>
      </c>
      <c r="D14" s="17" t="s">
        <v>572</v>
      </c>
      <c r="E14" s="96">
        <v>4753251</v>
      </c>
      <c r="F14" s="18">
        <v>0</v>
      </c>
      <c r="G14" s="18">
        <v>0</v>
      </c>
      <c r="H14" s="18">
        <v>1094</v>
      </c>
      <c r="I14" s="18">
        <v>3357594</v>
      </c>
      <c r="J14" s="18">
        <v>0</v>
      </c>
      <c r="K14" s="18">
        <v>0</v>
      </c>
      <c r="L14" s="18">
        <v>0</v>
      </c>
      <c r="M14" s="18">
        <v>0</v>
      </c>
      <c r="N14" s="18">
        <v>1031</v>
      </c>
      <c r="O14" s="18">
        <v>1395657</v>
      </c>
      <c r="P14" s="18">
        <v>0</v>
      </c>
    </row>
    <row r="15" spans="1:16" s="3" customFormat="1" ht="15.6" outlineLevel="1" x14ac:dyDescent="0.3">
      <c r="A15" s="16">
        <f t="shared" si="0"/>
        <v>8</v>
      </c>
      <c r="B15" s="17" t="s">
        <v>189</v>
      </c>
      <c r="C15" s="44" t="s">
        <v>449</v>
      </c>
      <c r="D15" s="17" t="s">
        <v>573</v>
      </c>
      <c r="E15" s="96">
        <v>659159</v>
      </c>
      <c r="F15" s="18">
        <v>0</v>
      </c>
      <c r="G15" s="18">
        <v>0</v>
      </c>
      <c r="H15" s="18">
        <v>225.6</v>
      </c>
      <c r="I15" s="18">
        <v>659159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</row>
    <row r="16" spans="1:16" s="3" customFormat="1" ht="15.6" outlineLevel="1" x14ac:dyDescent="0.3">
      <c r="A16" s="16">
        <f t="shared" si="0"/>
        <v>9</v>
      </c>
      <c r="B16" s="17" t="s">
        <v>189</v>
      </c>
      <c r="C16" s="44" t="s">
        <v>449</v>
      </c>
      <c r="D16" s="17" t="s">
        <v>574</v>
      </c>
      <c r="E16" s="96">
        <v>2584882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1294.3</v>
      </c>
      <c r="O16" s="18">
        <v>2584882</v>
      </c>
      <c r="P16" s="18">
        <v>0</v>
      </c>
    </row>
    <row r="17" spans="1:19" s="3" customFormat="1" ht="15.6" outlineLevel="1" x14ac:dyDescent="0.3">
      <c r="A17" s="16">
        <f t="shared" si="0"/>
        <v>10</v>
      </c>
      <c r="B17" s="17" t="s">
        <v>189</v>
      </c>
      <c r="C17" s="44" t="s">
        <v>449</v>
      </c>
      <c r="D17" s="17" t="s">
        <v>575</v>
      </c>
      <c r="E17" s="96">
        <v>536967</v>
      </c>
      <c r="F17" s="18">
        <v>0</v>
      </c>
      <c r="G17" s="18">
        <v>0</v>
      </c>
      <c r="H17" s="18">
        <v>260</v>
      </c>
      <c r="I17" s="18">
        <v>536967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</row>
    <row r="18" spans="1:19" s="3" customFormat="1" ht="15.6" outlineLevel="1" x14ac:dyDescent="0.3">
      <c r="A18" s="16">
        <f t="shared" si="0"/>
        <v>11</v>
      </c>
      <c r="B18" s="17" t="s">
        <v>189</v>
      </c>
      <c r="C18" s="44" t="s">
        <v>449</v>
      </c>
      <c r="D18" s="17" t="s">
        <v>576</v>
      </c>
      <c r="E18" s="96">
        <v>560977</v>
      </c>
      <c r="F18" s="18">
        <v>0</v>
      </c>
      <c r="G18" s="18">
        <v>0</v>
      </c>
      <c r="H18" s="18">
        <v>223</v>
      </c>
      <c r="I18" s="18">
        <v>560977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</row>
    <row r="19" spans="1:19" s="3" customFormat="1" ht="15.6" outlineLevel="1" x14ac:dyDescent="0.3">
      <c r="A19" s="16">
        <f t="shared" si="0"/>
        <v>12</v>
      </c>
      <c r="B19" s="17" t="s">
        <v>189</v>
      </c>
      <c r="C19" s="44" t="s">
        <v>449</v>
      </c>
      <c r="D19" s="17" t="s">
        <v>577</v>
      </c>
      <c r="E19" s="96">
        <v>1889835</v>
      </c>
      <c r="F19" s="18">
        <v>0</v>
      </c>
      <c r="G19" s="18">
        <v>0</v>
      </c>
      <c r="H19" s="18">
        <v>331</v>
      </c>
      <c r="I19" s="18">
        <v>447005</v>
      </c>
      <c r="J19" s="18">
        <v>0</v>
      </c>
      <c r="K19" s="18">
        <v>0</v>
      </c>
      <c r="L19" s="18">
        <v>0</v>
      </c>
      <c r="M19" s="18">
        <v>0</v>
      </c>
      <c r="N19" s="18">
        <v>458</v>
      </c>
      <c r="O19" s="18">
        <v>1442830</v>
      </c>
      <c r="P19" s="18">
        <v>0</v>
      </c>
    </row>
    <row r="20" spans="1:19" s="3" customFormat="1" ht="15.6" outlineLevel="1" x14ac:dyDescent="0.3">
      <c r="A20" s="16">
        <f t="shared" si="0"/>
        <v>13</v>
      </c>
      <c r="B20" s="17" t="s">
        <v>189</v>
      </c>
      <c r="C20" s="44" t="s">
        <v>449</v>
      </c>
      <c r="D20" s="17" t="s">
        <v>578</v>
      </c>
      <c r="E20" s="96">
        <v>1050581</v>
      </c>
      <c r="F20" s="18">
        <v>0</v>
      </c>
      <c r="G20" s="18">
        <v>0</v>
      </c>
      <c r="H20" s="18">
        <v>174.6</v>
      </c>
      <c r="I20" s="18">
        <v>365269</v>
      </c>
      <c r="J20" s="18">
        <v>0</v>
      </c>
      <c r="K20" s="18">
        <v>0</v>
      </c>
      <c r="L20" s="18">
        <v>42.7</v>
      </c>
      <c r="M20" s="18">
        <v>65426</v>
      </c>
      <c r="N20" s="18">
        <v>197</v>
      </c>
      <c r="O20" s="18">
        <v>619886</v>
      </c>
      <c r="P20" s="18">
        <v>0</v>
      </c>
    </row>
    <row r="21" spans="1:19" s="3" customFormat="1" ht="15.6" outlineLevel="1" x14ac:dyDescent="0.3">
      <c r="A21" s="16">
        <f t="shared" si="0"/>
        <v>14</v>
      </c>
      <c r="B21" s="17" t="s">
        <v>188</v>
      </c>
      <c r="C21" s="44" t="s">
        <v>571</v>
      </c>
      <c r="D21" s="17" t="s">
        <v>823</v>
      </c>
      <c r="E21" s="96">
        <v>507173</v>
      </c>
      <c r="F21" s="18">
        <v>0</v>
      </c>
      <c r="G21" s="18">
        <v>0</v>
      </c>
      <c r="H21" s="18">
        <v>382</v>
      </c>
      <c r="I21" s="18">
        <v>507173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</row>
    <row r="22" spans="1:19" s="3" customFormat="1" ht="15.6" x14ac:dyDescent="0.3">
      <c r="A22" s="16">
        <f t="shared" si="0"/>
        <v>15</v>
      </c>
      <c r="B22" s="54" t="s">
        <v>532</v>
      </c>
      <c r="C22" s="55"/>
      <c r="D22" s="56"/>
      <c r="E22" s="97">
        <f t="shared" ref="E22:P22" si="1">SUM(E8:E21)</f>
        <v>18972755</v>
      </c>
      <c r="F22" s="97">
        <f t="shared" si="1"/>
        <v>0</v>
      </c>
      <c r="G22" s="97">
        <f t="shared" si="1"/>
        <v>0</v>
      </c>
      <c r="H22" s="97">
        <f t="shared" si="1"/>
        <v>5117.2000000000007</v>
      </c>
      <c r="I22" s="97">
        <f t="shared" si="1"/>
        <v>11605274</v>
      </c>
      <c r="J22" s="97">
        <f t="shared" si="1"/>
        <v>0</v>
      </c>
      <c r="K22" s="97">
        <f t="shared" si="1"/>
        <v>0</v>
      </c>
      <c r="L22" s="97">
        <f t="shared" si="1"/>
        <v>42.7</v>
      </c>
      <c r="M22" s="97">
        <f t="shared" si="1"/>
        <v>65426</v>
      </c>
      <c r="N22" s="97">
        <f t="shared" si="1"/>
        <v>3650.3</v>
      </c>
      <c r="O22" s="97">
        <f t="shared" si="1"/>
        <v>7107055</v>
      </c>
      <c r="P22" s="97">
        <f t="shared" si="1"/>
        <v>195000</v>
      </c>
    </row>
    <row r="23" spans="1:19" s="45" customFormat="1" ht="18" customHeight="1" x14ac:dyDescent="0.3">
      <c r="A23" s="54" t="s">
        <v>26</v>
      </c>
      <c r="B23" s="55"/>
      <c r="C23" s="55"/>
      <c r="D23" s="55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101"/>
    </row>
    <row r="24" spans="1:19" s="3" customFormat="1" ht="15.6" outlineLevel="1" x14ac:dyDescent="0.3">
      <c r="A24" s="16">
        <f>A22+1</f>
        <v>16</v>
      </c>
      <c r="B24" s="17" t="s">
        <v>211</v>
      </c>
      <c r="C24" s="44" t="s">
        <v>24</v>
      </c>
      <c r="D24" s="17" t="s">
        <v>824</v>
      </c>
      <c r="E24" s="18">
        <v>2392366</v>
      </c>
      <c r="F24" s="18"/>
      <c r="G24" s="18"/>
      <c r="H24" s="18">
        <v>0</v>
      </c>
      <c r="I24" s="18">
        <v>0</v>
      </c>
      <c r="J24" s="18">
        <v>465.9</v>
      </c>
      <c r="K24" s="18">
        <v>961077</v>
      </c>
      <c r="L24" s="18">
        <v>0</v>
      </c>
      <c r="M24" s="18">
        <v>0</v>
      </c>
      <c r="N24" s="18">
        <v>635.4</v>
      </c>
      <c r="O24" s="18">
        <v>1431289</v>
      </c>
      <c r="P24" s="18">
        <v>0</v>
      </c>
    </row>
    <row r="25" spans="1:19" s="3" customFormat="1" ht="15.6" outlineLevel="1" x14ac:dyDescent="0.3">
      <c r="A25" s="16">
        <f t="shared" ref="A25:A38" si="2">A24+1</f>
        <v>17</v>
      </c>
      <c r="B25" s="17" t="s">
        <v>211</v>
      </c>
      <c r="C25" s="44" t="s">
        <v>24</v>
      </c>
      <c r="D25" s="17" t="s">
        <v>825</v>
      </c>
      <c r="E25" s="18">
        <v>1762478</v>
      </c>
      <c r="F25" s="18"/>
      <c r="G25" s="18"/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541</v>
      </c>
      <c r="O25" s="18">
        <v>1762478</v>
      </c>
      <c r="P25" s="18">
        <v>0</v>
      </c>
    </row>
    <row r="26" spans="1:19" s="3" customFormat="1" ht="15.6" outlineLevel="1" x14ac:dyDescent="0.3">
      <c r="A26" s="16">
        <f t="shared" si="2"/>
        <v>18</v>
      </c>
      <c r="B26" s="17" t="s">
        <v>211</v>
      </c>
      <c r="C26" s="44" t="s">
        <v>24</v>
      </c>
      <c r="D26" s="17" t="s">
        <v>826</v>
      </c>
      <c r="E26" s="18">
        <v>1768606</v>
      </c>
      <c r="F26" s="18"/>
      <c r="G26" s="18"/>
      <c r="H26" s="18">
        <v>0</v>
      </c>
      <c r="I26" s="18">
        <v>0</v>
      </c>
      <c r="J26" s="18">
        <v>0</v>
      </c>
      <c r="K26" s="18">
        <v>0</v>
      </c>
      <c r="L26" s="18">
        <v>1</v>
      </c>
      <c r="M26" s="18">
        <v>1768606</v>
      </c>
      <c r="N26" s="18">
        <v>0</v>
      </c>
      <c r="O26" s="18">
        <v>0</v>
      </c>
      <c r="P26" s="18">
        <v>0</v>
      </c>
      <c r="Q26" s="45"/>
      <c r="R26" s="45"/>
    </row>
    <row r="27" spans="1:19" s="3" customFormat="1" ht="15.6" outlineLevel="1" x14ac:dyDescent="0.3">
      <c r="A27" s="16">
        <f t="shared" si="2"/>
        <v>19</v>
      </c>
      <c r="B27" s="17" t="s">
        <v>211</v>
      </c>
      <c r="C27" s="44" t="s">
        <v>24</v>
      </c>
      <c r="D27" s="17" t="s">
        <v>827</v>
      </c>
      <c r="E27" s="18">
        <v>983306</v>
      </c>
      <c r="F27" s="18"/>
      <c r="G27" s="18"/>
      <c r="H27" s="18">
        <v>0</v>
      </c>
      <c r="I27" s="18">
        <v>0</v>
      </c>
      <c r="J27" s="18">
        <v>0</v>
      </c>
      <c r="K27" s="18">
        <v>286050</v>
      </c>
      <c r="L27" s="18">
        <v>0</v>
      </c>
      <c r="M27" s="18">
        <v>0</v>
      </c>
      <c r="N27" s="18">
        <v>0</v>
      </c>
      <c r="O27" s="18">
        <v>697256</v>
      </c>
      <c r="P27" s="18">
        <v>0</v>
      </c>
    </row>
    <row r="28" spans="1:19" s="3" customFormat="1" ht="31.2" outlineLevel="1" x14ac:dyDescent="0.3">
      <c r="A28" s="16">
        <f t="shared" si="2"/>
        <v>20</v>
      </c>
      <c r="B28" s="17" t="s">
        <v>191</v>
      </c>
      <c r="C28" s="44" t="s">
        <v>25</v>
      </c>
      <c r="D28" s="17" t="s">
        <v>19</v>
      </c>
      <c r="E28" s="18">
        <v>2086528</v>
      </c>
      <c r="F28" s="18">
        <v>0</v>
      </c>
      <c r="G28" s="18">
        <v>70000</v>
      </c>
      <c r="H28" s="18">
        <v>350</v>
      </c>
      <c r="I28" s="18">
        <v>915464</v>
      </c>
      <c r="J28" s="18">
        <v>0</v>
      </c>
      <c r="K28" s="18">
        <v>0</v>
      </c>
      <c r="L28" s="18">
        <v>0</v>
      </c>
      <c r="M28" s="18">
        <v>0</v>
      </c>
      <c r="N28" s="18">
        <v>390</v>
      </c>
      <c r="O28" s="18">
        <v>1066064</v>
      </c>
      <c r="P28" s="18">
        <v>35000</v>
      </c>
      <c r="S28" s="45"/>
    </row>
    <row r="29" spans="1:19" s="3" customFormat="1" ht="31.2" outlineLevel="1" x14ac:dyDescent="0.3">
      <c r="A29" s="16">
        <f t="shared" si="2"/>
        <v>21</v>
      </c>
      <c r="B29" s="17" t="s">
        <v>191</v>
      </c>
      <c r="C29" s="44" t="s">
        <v>25</v>
      </c>
      <c r="D29" s="17" t="s">
        <v>18</v>
      </c>
      <c r="E29" s="18">
        <v>1560078.41</v>
      </c>
      <c r="F29" s="18">
        <v>0</v>
      </c>
      <c r="G29" s="18">
        <v>70000</v>
      </c>
      <c r="H29" s="18">
        <v>262</v>
      </c>
      <c r="I29" s="18">
        <v>722691.77</v>
      </c>
      <c r="J29" s="18">
        <v>0</v>
      </c>
      <c r="K29" s="18">
        <v>0</v>
      </c>
      <c r="L29" s="18">
        <v>0</v>
      </c>
      <c r="M29" s="18">
        <v>0</v>
      </c>
      <c r="N29" s="18">
        <v>272.08999999999997</v>
      </c>
      <c r="O29" s="18">
        <v>732386.64</v>
      </c>
      <c r="P29" s="18">
        <v>35000</v>
      </c>
    </row>
    <row r="30" spans="1:19" s="3" customFormat="1" ht="31.2" outlineLevel="1" x14ac:dyDescent="0.3">
      <c r="A30" s="16">
        <f t="shared" si="2"/>
        <v>22</v>
      </c>
      <c r="B30" s="17" t="s">
        <v>191</v>
      </c>
      <c r="C30" s="44" t="s">
        <v>25</v>
      </c>
      <c r="D30" s="17" t="s">
        <v>16</v>
      </c>
      <c r="E30" s="18">
        <v>2504605.21</v>
      </c>
      <c r="F30" s="18">
        <v>66105</v>
      </c>
      <c r="G30" s="18">
        <v>70000</v>
      </c>
      <c r="H30" s="18">
        <v>318.25</v>
      </c>
      <c r="I30" s="18">
        <v>894528.76</v>
      </c>
      <c r="J30" s="18">
        <v>0</v>
      </c>
      <c r="K30" s="18">
        <v>0</v>
      </c>
      <c r="L30" s="18">
        <v>0</v>
      </c>
      <c r="M30" s="18">
        <v>0</v>
      </c>
      <c r="N30" s="18">
        <v>355</v>
      </c>
      <c r="O30" s="18">
        <v>1438971.45</v>
      </c>
      <c r="P30" s="18">
        <v>35000</v>
      </c>
    </row>
    <row r="31" spans="1:19" s="3" customFormat="1" ht="15.6" outlineLevel="1" x14ac:dyDescent="0.3">
      <c r="A31" s="16">
        <f t="shared" si="2"/>
        <v>23</v>
      </c>
      <c r="B31" s="17" t="s">
        <v>191</v>
      </c>
      <c r="C31" s="44" t="s">
        <v>25</v>
      </c>
      <c r="D31" s="17" t="s">
        <v>22</v>
      </c>
      <c r="E31" s="18">
        <v>2150818.46</v>
      </c>
      <c r="F31" s="18">
        <v>200133.46</v>
      </c>
      <c r="G31" s="18">
        <v>70000</v>
      </c>
      <c r="H31" s="18">
        <v>320</v>
      </c>
      <c r="I31" s="18">
        <v>286943</v>
      </c>
      <c r="J31" s="18">
        <v>0</v>
      </c>
      <c r="K31" s="18">
        <v>0</v>
      </c>
      <c r="L31" s="18">
        <v>0</v>
      </c>
      <c r="M31" s="18">
        <v>0</v>
      </c>
      <c r="N31" s="18">
        <v>336.5</v>
      </c>
      <c r="O31" s="18">
        <v>1558742</v>
      </c>
      <c r="P31" s="18">
        <v>35000</v>
      </c>
    </row>
    <row r="32" spans="1:19" s="3" customFormat="1" ht="13.95" customHeight="1" outlineLevel="1" x14ac:dyDescent="0.3">
      <c r="A32" s="16">
        <f t="shared" si="2"/>
        <v>24</v>
      </c>
      <c r="B32" s="17" t="s">
        <v>191</v>
      </c>
      <c r="C32" s="44" t="s">
        <v>25</v>
      </c>
      <c r="D32" s="17" t="s">
        <v>17</v>
      </c>
      <c r="E32" s="18">
        <v>3119292.68</v>
      </c>
      <c r="F32" s="18">
        <v>209110.68</v>
      </c>
      <c r="G32" s="18">
        <v>70000</v>
      </c>
      <c r="H32" s="18">
        <v>346</v>
      </c>
      <c r="I32" s="18">
        <v>1084385</v>
      </c>
      <c r="J32" s="18">
        <v>0</v>
      </c>
      <c r="K32" s="18">
        <v>0</v>
      </c>
      <c r="L32" s="18">
        <v>0</v>
      </c>
      <c r="M32" s="18">
        <v>0</v>
      </c>
      <c r="N32" s="18">
        <v>332.3</v>
      </c>
      <c r="O32" s="18">
        <v>1720797</v>
      </c>
      <c r="P32" s="18">
        <v>35000</v>
      </c>
    </row>
    <row r="33" spans="1:19" s="3" customFormat="1" ht="15.6" outlineLevel="1" x14ac:dyDescent="0.3">
      <c r="A33" s="16">
        <f t="shared" si="2"/>
        <v>25</v>
      </c>
      <c r="B33" s="17" t="s">
        <v>191</v>
      </c>
      <c r="C33" s="44" t="s">
        <v>25</v>
      </c>
      <c r="D33" s="17" t="s">
        <v>21</v>
      </c>
      <c r="E33" s="18">
        <v>3386441</v>
      </c>
      <c r="F33" s="18">
        <v>0</v>
      </c>
      <c r="G33" s="18">
        <v>70000</v>
      </c>
      <c r="H33" s="18">
        <v>552.29999999999995</v>
      </c>
      <c r="I33" s="18">
        <v>1627245</v>
      </c>
      <c r="J33" s="18">
        <v>0</v>
      </c>
      <c r="K33" s="18">
        <v>0</v>
      </c>
      <c r="L33" s="18">
        <v>0</v>
      </c>
      <c r="M33" s="18">
        <v>0</v>
      </c>
      <c r="N33" s="18">
        <v>387.3</v>
      </c>
      <c r="O33" s="18">
        <v>1654196</v>
      </c>
      <c r="P33" s="18">
        <v>35000</v>
      </c>
    </row>
    <row r="34" spans="1:19" s="3" customFormat="1" ht="15.6" outlineLevel="1" x14ac:dyDescent="0.3">
      <c r="A34" s="16">
        <f t="shared" si="2"/>
        <v>26</v>
      </c>
      <c r="B34" s="17" t="s">
        <v>191</v>
      </c>
      <c r="C34" s="44" t="s">
        <v>25</v>
      </c>
      <c r="D34" s="17" t="s">
        <v>20</v>
      </c>
      <c r="E34" s="18">
        <v>3398354.79</v>
      </c>
      <c r="F34" s="18">
        <v>313397</v>
      </c>
      <c r="G34" s="18">
        <v>70000</v>
      </c>
      <c r="H34" s="18">
        <v>440</v>
      </c>
      <c r="I34" s="18">
        <v>1249616.05</v>
      </c>
      <c r="J34" s="18">
        <v>0</v>
      </c>
      <c r="K34" s="18">
        <v>0</v>
      </c>
      <c r="L34" s="18">
        <v>0</v>
      </c>
      <c r="M34" s="18">
        <v>0</v>
      </c>
      <c r="N34" s="18">
        <v>435</v>
      </c>
      <c r="O34" s="18">
        <v>1730341.74</v>
      </c>
      <c r="P34" s="18">
        <v>35000</v>
      </c>
    </row>
    <row r="35" spans="1:19" s="3" customFormat="1" ht="15.6" outlineLevel="1" x14ac:dyDescent="0.3">
      <c r="A35" s="16">
        <f t="shared" si="2"/>
        <v>27</v>
      </c>
      <c r="B35" s="17" t="s">
        <v>191</v>
      </c>
      <c r="C35" s="44" t="s">
        <v>25</v>
      </c>
      <c r="D35" s="17" t="s">
        <v>23</v>
      </c>
      <c r="E35" s="18">
        <v>6661034.1799999997</v>
      </c>
      <c r="F35" s="18">
        <v>1159452.6100000001</v>
      </c>
      <c r="G35" s="18">
        <v>70000</v>
      </c>
      <c r="H35" s="18">
        <v>528</v>
      </c>
      <c r="I35" s="18">
        <v>507453.85</v>
      </c>
      <c r="J35" s="18">
        <v>0</v>
      </c>
      <c r="K35" s="18">
        <v>0</v>
      </c>
      <c r="L35" s="18">
        <v>0</v>
      </c>
      <c r="M35" s="18">
        <v>0</v>
      </c>
      <c r="N35" s="18">
        <v>1520</v>
      </c>
      <c r="O35" s="18">
        <v>4889127.72</v>
      </c>
      <c r="P35" s="18">
        <v>35000</v>
      </c>
    </row>
    <row r="36" spans="1:19" s="3" customFormat="1" ht="15.6" outlineLevel="1" x14ac:dyDescent="0.3">
      <c r="A36" s="16">
        <f t="shared" si="2"/>
        <v>28</v>
      </c>
      <c r="B36" s="17" t="s">
        <v>191</v>
      </c>
      <c r="C36" s="44" t="s">
        <v>25</v>
      </c>
      <c r="D36" s="17" t="s">
        <v>829</v>
      </c>
      <c r="E36" s="96">
        <v>2648774.81</v>
      </c>
      <c r="F36" s="18">
        <v>0</v>
      </c>
      <c r="G36" s="18">
        <v>70000</v>
      </c>
      <c r="H36" s="18">
        <v>335</v>
      </c>
      <c r="I36" s="18">
        <v>993079.88</v>
      </c>
      <c r="J36" s="18">
        <v>0</v>
      </c>
      <c r="K36" s="18">
        <v>0</v>
      </c>
      <c r="L36" s="18">
        <v>0</v>
      </c>
      <c r="M36" s="18">
        <v>0</v>
      </c>
      <c r="N36" s="18">
        <v>435</v>
      </c>
      <c r="O36" s="18">
        <v>1550694.93</v>
      </c>
      <c r="P36" s="18">
        <v>35000</v>
      </c>
    </row>
    <row r="37" spans="1:19" s="3" customFormat="1" ht="15.6" outlineLevel="1" x14ac:dyDescent="0.3">
      <c r="A37" s="16">
        <f t="shared" si="2"/>
        <v>29</v>
      </c>
      <c r="B37" s="17" t="s">
        <v>191</v>
      </c>
      <c r="C37" s="44" t="s">
        <v>25</v>
      </c>
      <c r="D37" s="17" t="s">
        <v>830</v>
      </c>
      <c r="E37" s="96">
        <v>1127531.83</v>
      </c>
      <c r="F37" s="18">
        <v>0</v>
      </c>
      <c r="G37" s="18">
        <v>70000</v>
      </c>
      <c r="H37" s="18">
        <v>80</v>
      </c>
      <c r="I37" s="18">
        <v>280777.08</v>
      </c>
      <c r="J37" s="18">
        <v>0</v>
      </c>
      <c r="K37" s="18">
        <v>0</v>
      </c>
      <c r="L37" s="18">
        <v>0</v>
      </c>
      <c r="M37" s="18">
        <v>0</v>
      </c>
      <c r="N37" s="18">
        <v>223</v>
      </c>
      <c r="O37" s="18">
        <v>741754.75</v>
      </c>
      <c r="P37" s="18">
        <v>35000</v>
      </c>
    </row>
    <row r="38" spans="1:19" s="3" customFormat="1" ht="15.6" x14ac:dyDescent="0.3">
      <c r="A38" s="16">
        <f t="shared" si="2"/>
        <v>30</v>
      </c>
      <c r="B38" s="54" t="s">
        <v>532</v>
      </c>
      <c r="C38" s="55"/>
      <c r="D38" s="56"/>
      <c r="E38" s="97">
        <f t="shared" ref="E38:P38" si="3">SUM(E24:E37)</f>
        <v>35550215.369999997</v>
      </c>
      <c r="F38" s="97">
        <f>SUM(F24:F37)</f>
        <v>1948198.75</v>
      </c>
      <c r="G38" s="97">
        <f t="shared" si="3"/>
        <v>700000</v>
      </c>
      <c r="H38" s="97">
        <f t="shared" si="3"/>
        <v>3531.55</v>
      </c>
      <c r="I38" s="97">
        <f t="shared" si="3"/>
        <v>8562184.3899999987</v>
      </c>
      <c r="J38" s="97">
        <f t="shared" si="3"/>
        <v>465.9</v>
      </c>
      <c r="K38" s="97">
        <f t="shared" si="3"/>
        <v>1247127</v>
      </c>
      <c r="L38" s="97">
        <f t="shared" si="3"/>
        <v>1</v>
      </c>
      <c r="M38" s="97">
        <f t="shared" si="3"/>
        <v>1768606</v>
      </c>
      <c r="N38" s="97">
        <f t="shared" si="3"/>
        <v>5862.59</v>
      </c>
      <c r="O38" s="97">
        <f t="shared" si="3"/>
        <v>20974099.23</v>
      </c>
      <c r="P38" s="97">
        <f t="shared" si="3"/>
        <v>350000</v>
      </c>
    </row>
    <row r="39" spans="1:19" s="45" customFormat="1" ht="18" customHeight="1" x14ac:dyDescent="0.3">
      <c r="A39" s="54" t="s">
        <v>475</v>
      </c>
      <c r="B39" s="55"/>
      <c r="C39" s="55"/>
      <c r="D39" s="55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101"/>
      <c r="Q39" s="3"/>
      <c r="R39" s="3"/>
      <c r="S39" s="3"/>
    </row>
    <row r="40" spans="1:19" s="3" customFormat="1" ht="15.6" outlineLevel="1" x14ac:dyDescent="0.3">
      <c r="A40" s="16">
        <f>A38+1</f>
        <v>31</v>
      </c>
      <c r="B40" s="17" t="s">
        <v>192</v>
      </c>
      <c r="C40" s="44" t="s">
        <v>122</v>
      </c>
      <c r="D40" s="17" t="s">
        <v>260</v>
      </c>
      <c r="E40" s="18">
        <v>1103904</v>
      </c>
      <c r="F40" s="18">
        <v>0</v>
      </c>
      <c r="G40" s="18">
        <v>0</v>
      </c>
      <c r="H40" s="18">
        <v>376.65</v>
      </c>
      <c r="I40" s="18">
        <v>1103904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</row>
    <row r="41" spans="1:19" s="3" customFormat="1" ht="15.6" outlineLevel="1" x14ac:dyDescent="0.3">
      <c r="A41" s="16">
        <f>A40+1</f>
        <v>32</v>
      </c>
      <c r="B41" s="17" t="s">
        <v>192</v>
      </c>
      <c r="C41" s="44" t="s">
        <v>122</v>
      </c>
      <c r="D41" s="17" t="s">
        <v>149</v>
      </c>
      <c r="E41" s="18">
        <v>3292096</v>
      </c>
      <c r="F41" s="18">
        <v>0</v>
      </c>
      <c r="G41" s="18">
        <v>0</v>
      </c>
      <c r="H41" s="18">
        <v>1477.44</v>
      </c>
      <c r="I41" s="18">
        <v>3292096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</row>
    <row r="42" spans="1:19" s="3" customFormat="1" ht="15.6" outlineLevel="1" x14ac:dyDescent="0.3">
      <c r="A42" s="16">
        <f t="shared" ref="A42:A63" si="4">A41+1</f>
        <v>33</v>
      </c>
      <c r="B42" s="17" t="s">
        <v>192</v>
      </c>
      <c r="C42" s="44" t="s">
        <v>122</v>
      </c>
      <c r="D42" s="17" t="s">
        <v>261</v>
      </c>
      <c r="E42" s="18">
        <v>2403180.5699999998</v>
      </c>
      <c r="F42" s="18">
        <v>0</v>
      </c>
      <c r="G42" s="18">
        <v>0</v>
      </c>
      <c r="H42" s="18">
        <v>312.89999999999998</v>
      </c>
      <c r="I42" s="18">
        <v>508722.57</v>
      </c>
      <c r="J42" s="18">
        <v>0</v>
      </c>
      <c r="K42" s="18">
        <v>0</v>
      </c>
      <c r="L42" s="18">
        <v>0</v>
      </c>
      <c r="M42" s="18">
        <v>0</v>
      </c>
      <c r="N42" s="18">
        <v>548.79999999999995</v>
      </c>
      <c r="O42" s="18">
        <v>1894458</v>
      </c>
      <c r="P42" s="18">
        <v>0</v>
      </c>
    </row>
    <row r="43" spans="1:19" s="3" customFormat="1" ht="15.6" outlineLevel="1" x14ac:dyDescent="0.3">
      <c r="A43" s="16">
        <f t="shared" si="4"/>
        <v>34</v>
      </c>
      <c r="B43" s="17" t="s">
        <v>192</v>
      </c>
      <c r="C43" s="44" t="s">
        <v>122</v>
      </c>
      <c r="D43" s="17" t="s">
        <v>262</v>
      </c>
      <c r="E43" s="18">
        <v>3443795.14</v>
      </c>
      <c r="F43" s="18">
        <v>0</v>
      </c>
      <c r="G43" s="18">
        <v>0</v>
      </c>
      <c r="H43" s="18">
        <v>645.4</v>
      </c>
      <c r="I43" s="18">
        <v>1557909.76</v>
      </c>
      <c r="J43" s="18">
        <v>0</v>
      </c>
      <c r="K43" s="18">
        <v>0</v>
      </c>
      <c r="L43" s="18">
        <v>0</v>
      </c>
      <c r="M43" s="18">
        <v>0</v>
      </c>
      <c r="N43" s="18">
        <v>592.95000000000005</v>
      </c>
      <c r="O43" s="18">
        <v>1885885.38</v>
      </c>
      <c r="P43" s="18">
        <v>0</v>
      </c>
    </row>
    <row r="44" spans="1:19" s="3" customFormat="1" ht="15.6" outlineLevel="1" x14ac:dyDescent="0.3">
      <c r="A44" s="16">
        <f t="shared" si="4"/>
        <v>35</v>
      </c>
      <c r="B44" s="17" t="s">
        <v>192</v>
      </c>
      <c r="C44" s="44" t="s">
        <v>122</v>
      </c>
      <c r="D44" s="17" t="s">
        <v>263</v>
      </c>
      <c r="E44" s="18">
        <v>2167000</v>
      </c>
      <c r="F44" s="18">
        <v>156430</v>
      </c>
      <c r="G44" s="18">
        <v>0</v>
      </c>
      <c r="H44" s="18">
        <v>687</v>
      </c>
      <c r="I44" s="18">
        <v>2010570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</row>
    <row r="45" spans="1:19" s="3" customFormat="1" ht="15.6" outlineLevel="1" x14ac:dyDescent="0.3">
      <c r="A45" s="16">
        <f t="shared" si="4"/>
        <v>36</v>
      </c>
      <c r="B45" s="17" t="s">
        <v>192</v>
      </c>
      <c r="C45" s="44" t="s">
        <v>122</v>
      </c>
      <c r="D45" s="17" t="s">
        <v>264</v>
      </c>
      <c r="E45" s="18">
        <v>1704283</v>
      </c>
      <c r="F45" s="18">
        <v>0</v>
      </c>
      <c r="G45" s="18">
        <v>0</v>
      </c>
      <c r="H45" s="18">
        <v>318.5</v>
      </c>
      <c r="I45" s="18">
        <v>884283</v>
      </c>
      <c r="J45" s="18">
        <v>0</v>
      </c>
      <c r="K45" s="18">
        <v>0</v>
      </c>
      <c r="L45" s="18">
        <v>0</v>
      </c>
      <c r="M45" s="18">
        <v>0</v>
      </c>
      <c r="N45" s="18">
        <v>430</v>
      </c>
      <c r="O45" s="18">
        <v>820000</v>
      </c>
      <c r="P45" s="18">
        <v>0</v>
      </c>
    </row>
    <row r="46" spans="1:19" s="3" customFormat="1" ht="15.6" outlineLevel="1" x14ac:dyDescent="0.3">
      <c r="A46" s="16">
        <f t="shared" si="4"/>
        <v>37</v>
      </c>
      <c r="B46" s="17" t="s">
        <v>192</v>
      </c>
      <c r="C46" s="44" t="s">
        <v>122</v>
      </c>
      <c r="D46" s="17" t="s">
        <v>265</v>
      </c>
      <c r="E46" s="18">
        <v>2931000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1024.9000000000001</v>
      </c>
      <c r="O46" s="18">
        <v>2931000</v>
      </c>
      <c r="P46" s="18">
        <v>0</v>
      </c>
    </row>
    <row r="47" spans="1:19" s="3" customFormat="1" ht="15.6" outlineLevel="1" x14ac:dyDescent="0.3">
      <c r="A47" s="16">
        <f t="shared" si="4"/>
        <v>38</v>
      </c>
      <c r="B47" s="17" t="s">
        <v>192</v>
      </c>
      <c r="C47" s="44" t="s">
        <v>122</v>
      </c>
      <c r="D47" s="17" t="s">
        <v>453</v>
      </c>
      <c r="E47" s="18">
        <v>935911</v>
      </c>
      <c r="F47" s="18">
        <v>0</v>
      </c>
      <c r="G47" s="18">
        <v>0</v>
      </c>
      <c r="H47" s="18">
        <v>468.5</v>
      </c>
      <c r="I47" s="18">
        <v>935911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</row>
    <row r="48" spans="1:19" s="3" customFormat="1" ht="15.6" outlineLevel="1" x14ac:dyDescent="0.3">
      <c r="A48" s="16">
        <f t="shared" si="4"/>
        <v>39</v>
      </c>
      <c r="B48" s="17" t="s">
        <v>192</v>
      </c>
      <c r="C48" s="44" t="s">
        <v>122</v>
      </c>
      <c r="D48" s="17" t="s">
        <v>454</v>
      </c>
      <c r="E48" s="18">
        <v>1121449.19</v>
      </c>
      <c r="F48" s="18">
        <v>0</v>
      </c>
      <c r="G48" s="18">
        <v>0</v>
      </c>
      <c r="H48" s="18">
        <v>511</v>
      </c>
      <c r="I48" s="18">
        <v>1121449.19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</row>
    <row r="49" spans="1:19" s="3" customFormat="1" ht="13.95" customHeight="1" outlineLevel="1" x14ac:dyDescent="0.3">
      <c r="A49" s="16">
        <f t="shared" si="4"/>
        <v>40</v>
      </c>
      <c r="B49" s="17" t="s">
        <v>192</v>
      </c>
      <c r="C49" s="44" t="s">
        <v>122</v>
      </c>
      <c r="D49" s="17" t="s">
        <v>266</v>
      </c>
      <c r="E49" s="18">
        <v>1125198.75</v>
      </c>
      <c r="F49" s="18">
        <v>0</v>
      </c>
      <c r="G49" s="18">
        <v>0</v>
      </c>
      <c r="H49" s="18">
        <v>280.8</v>
      </c>
      <c r="I49" s="18">
        <v>1125198.75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</row>
    <row r="50" spans="1:19" s="3" customFormat="1" ht="15.6" outlineLevel="1" x14ac:dyDescent="0.3">
      <c r="A50" s="16">
        <f t="shared" si="4"/>
        <v>41</v>
      </c>
      <c r="B50" s="17" t="s">
        <v>192</v>
      </c>
      <c r="C50" s="44" t="s">
        <v>122</v>
      </c>
      <c r="D50" s="17" t="s">
        <v>267</v>
      </c>
      <c r="E50" s="18">
        <v>1792612.16</v>
      </c>
      <c r="F50" s="18">
        <v>0</v>
      </c>
      <c r="G50" s="18">
        <v>0</v>
      </c>
      <c r="H50" s="18">
        <v>513.34</v>
      </c>
      <c r="I50" s="18">
        <v>1792612.16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</row>
    <row r="51" spans="1:19" s="3" customFormat="1" ht="15.6" outlineLevel="1" x14ac:dyDescent="0.3">
      <c r="A51" s="16">
        <f t="shared" si="4"/>
        <v>42</v>
      </c>
      <c r="B51" s="17" t="s">
        <v>192</v>
      </c>
      <c r="C51" s="44" t="s">
        <v>122</v>
      </c>
      <c r="D51" s="17" t="s">
        <v>268</v>
      </c>
      <c r="E51" s="18">
        <v>1871870.75</v>
      </c>
      <c r="F51" s="18">
        <v>0</v>
      </c>
      <c r="G51" s="18">
        <v>0</v>
      </c>
      <c r="H51" s="18">
        <v>204.44</v>
      </c>
      <c r="I51" s="18">
        <v>855253.97</v>
      </c>
      <c r="J51" s="18">
        <v>0</v>
      </c>
      <c r="K51" s="18">
        <v>0</v>
      </c>
      <c r="L51" s="18">
        <v>0</v>
      </c>
      <c r="M51" s="18">
        <v>0</v>
      </c>
      <c r="N51" s="18">
        <v>256.83999999999997</v>
      </c>
      <c r="O51" s="18">
        <v>1016616.78</v>
      </c>
      <c r="P51" s="18">
        <v>0</v>
      </c>
      <c r="Q51" s="45"/>
      <c r="R51" s="45"/>
    </row>
    <row r="52" spans="1:19" s="3" customFormat="1" ht="15.6" outlineLevel="1" x14ac:dyDescent="0.3">
      <c r="A52" s="16">
        <f t="shared" si="4"/>
        <v>43</v>
      </c>
      <c r="B52" s="17" t="s">
        <v>192</v>
      </c>
      <c r="C52" s="44" t="s">
        <v>122</v>
      </c>
      <c r="D52" s="17" t="s">
        <v>269</v>
      </c>
      <c r="E52" s="18">
        <v>4600769.3499999996</v>
      </c>
      <c r="F52" s="18">
        <v>0</v>
      </c>
      <c r="G52" s="18">
        <v>0</v>
      </c>
      <c r="H52" s="18">
        <v>526.46</v>
      </c>
      <c r="I52" s="18">
        <v>2248778.59</v>
      </c>
      <c r="J52" s="18">
        <v>0</v>
      </c>
      <c r="K52" s="18">
        <v>0</v>
      </c>
      <c r="L52" s="18">
        <v>0</v>
      </c>
      <c r="M52" s="18">
        <v>0</v>
      </c>
      <c r="N52" s="18">
        <v>610.29999999999995</v>
      </c>
      <c r="O52" s="18">
        <v>2351990.7599999998</v>
      </c>
      <c r="P52" s="18">
        <v>0</v>
      </c>
    </row>
    <row r="53" spans="1:19" s="3" customFormat="1" ht="15.6" outlineLevel="1" x14ac:dyDescent="0.3">
      <c r="A53" s="16">
        <f t="shared" si="4"/>
        <v>44</v>
      </c>
      <c r="B53" s="17" t="s">
        <v>192</v>
      </c>
      <c r="C53" s="44" t="s">
        <v>122</v>
      </c>
      <c r="D53" s="17" t="s">
        <v>533</v>
      </c>
      <c r="E53" s="18">
        <v>1551793.61</v>
      </c>
      <c r="F53" s="18">
        <v>0</v>
      </c>
      <c r="G53" s="18">
        <v>0</v>
      </c>
      <c r="H53" s="18">
        <v>513.29999999999995</v>
      </c>
      <c r="I53" s="18">
        <v>1551793.61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S53" s="45"/>
    </row>
    <row r="54" spans="1:19" s="3" customFormat="1" ht="15.6" outlineLevel="1" x14ac:dyDescent="0.3">
      <c r="A54" s="16">
        <f t="shared" si="4"/>
        <v>45</v>
      </c>
      <c r="B54" s="17" t="s">
        <v>193</v>
      </c>
      <c r="C54" s="44" t="s">
        <v>236</v>
      </c>
      <c r="D54" s="17" t="s">
        <v>270</v>
      </c>
      <c r="E54" s="18">
        <v>1785667</v>
      </c>
      <c r="F54" s="18">
        <v>1109781</v>
      </c>
      <c r="G54" s="18">
        <v>0</v>
      </c>
      <c r="H54" s="18">
        <v>640.24</v>
      </c>
      <c r="I54" s="18">
        <v>675886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</row>
    <row r="55" spans="1:19" s="3" customFormat="1" ht="15.6" outlineLevel="1" x14ac:dyDescent="0.3">
      <c r="A55" s="16">
        <f t="shared" si="4"/>
        <v>46</v>
      </c>
      <c r="B55" s="17" t="s">
        <v>193</v>
      </c>
      <c r="C55" s="44" t="s">
        <v>236</v>
      </c>
      <c r="D55" s="17" t="s">
        <v>271</v>
      </c>
      <c r="E55" s="18">
        <v>1793229</v>
      </c>
      <c r="F55" s="18">
        <v>1117353</v>
      </c>
      <c r="G55" s="18">
        <v>0</v>
      </c>
      <c r="H55" s="18">
        <v>640.24</v>
      </c>
      <c r="I55" s="18">
        <v>675876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</row>
    <row r="56" spans="1:19" s="3" customFormat="1" ht="15.6" outlineLevel="1" x14ac:dyDescent="0.3">
      <c r="A56" s="16">
        <f t="shared" si="4"/>
        <v>47</v>
      </c>
      <c r="B56" s="17" t="s">
        <v>193</v>
      </c>
      <c r="C56" s="44" t="s">
        <v>236</v>
      </c>
      <c r="D56" s="17" t="s">
        <v>272</v>
      </c>
      <c r="E56" s="18">
        <v>1877903</v>
      </c>
      <c r="F56" s="18">
        <v>1200163</v>
      </c>
      <c r="G56" s="18">
        <v>0</v>
      </c>
      <c r="H56" s="18">
        <v>640.24</v>
      </c>
      <c r="I56" s="18">
        <v>677740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</row>
    <row r="57" spans="1:19" s="3" customFormat="1" ht="13.95" customHeight="1" outlineLevel="1" x14ac:dyDescent="0.3">
      <c r="A57" s="16">
        <f t="shared" si="4"/>
        <v>48</v>
      </c>
      <c r="B57" s="17" t="s">
        <v>193</v>
      </c>
      <c r="C57" s="44" t="s">
        <v>236</v>
      </c>
      <c r="D57" s="17" t="s">
        <v>277</v>
      </c>
      <c r="E57" s="18">
        <v>2041512</v>
      </c>
      <c r="F57" s="18">
        <v>0</v>
      </c>
      <c r="G57" s="18">
        <v>0</v>
      </c>
      <c r="H57" s="18">
        <v>330.17</v>
      </c>
      <c r="I57" s="18">
        <v>971454</v>
      </c>
      <c r="J57" s="18">
        <v>0</v>
      </c>
      <c r="K57" s="18">
        <v>0</v>
      </c>
      <c r="L57" s="18">
        <v>0</v>
      </c>
      <c r="M57" s="18">
        <v>0</v>
      </c>
      <c r="N57" s="18">
        <v>336</v>
      </c>
      <c r="O57" s="18">
        <v>1070058</v>
      </c>
      <c r="P57" s="18">
        <v>0</v>
      </c>
    </row>
    <row r="58" spans="1:19" s="3" customFormat="1" ht="15.6" outlineLevel="1" x14ac:dyDescent="0.3">
      <c r="A58" s="16">
        <f t="shared" si="4"/>
        <v>49</v>
      </c>
      <c r="B58" s="17" t="s">
        <v>193</v>
      </c>
      <c r="C58" s="44" t="s">
        <v>236</v>
      </c>
      <c r="D58" s="17" t="s">
        <v>276</v>
      </c>
      <c r="E58" s="18">
        <v>1465253</v>
      </c>
      <c r="F58" s="18">
        <v>0</v>
      </c>
      <c r="G58" s="18">
        <v>0</v>
      </c>
      <c r="H58" s="18">
        <v>329</v>
      </c>
      <c r="I58" s="18">
        <v>354454</v>
      </c>
      <c r="J58" s="18">
        <v>0</v>
      </c>
      <c r="K58" s="18">
        <v>0</v>
      </c>
      <c r="L58" s="18">
        <v>0</v>
      </c>
      <c r="M58" s="18">
        <v>0</v>
      </c>
      <c r="N58" s="18">
        <v>339</v>
      </c>
      <c r="O58" s="18">
        <v>1110799</v>
      </c>
      <c r="P58" s="18">
        <v>0</v>
      </c>
    </row>
    <row r="59" spans="1:19" s="3" customFormat="1" ht="15.6" outlineLevel="1" x14ac:dyDescent="0.3">
      <c r="A59" s="16">
        <f t="shared" si="4"/>
        <v>50</v>
      </c>
      <c r="B59" s="17" t="s">
        <v>194</v>
      </c>
      <c r="C59" s="44" t="s">
        <v>237</v>
      </c>
      <c r="D59" s="17" t="s">
        <v>273</v>
      </c>
      <c r="E59" s="18">
        <v>645918</v>
      </c>
      <c r="F59" s="18">
        <v>0</v>
      </c>
      <c r="G59" s="18">
        <v>0</v>
      </c>
      <c r="H59" s="18">
        <v>194</v>
      </c>
      <c r="I59" s="18">
        <v>645918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</row>
    <row r="60" spans="1:19" s="3" customFormat="1" ht="15.6" outlineLevel="1" x14ac:dyDescent="0.3">
      <c r="A60" s="16">
        <f t="shared" si="4"/>
        <v>51</v>
      </c>
      <c r="B60" s="17" t="s">
        <v>194</v>
      </c>
      <c r="C60" s="44" t="s">
        <v>237</v>
      </c>
      <c r="D60" s="17" t="s">
        <v>274</v>
      </c>
      <c r="E60" s="18">
        <v>1326798.6000000001</v>
      </c>
      <c r="F60" s="18">
        <v>0</v>
      </c>
      <c r="G60" s="18">
        <v>0</v>
      </c>
      <c r="H60" s="18">
        <v>320</v>
      </c>
      <c r="I60" s="18">
        <v>1326798.6000000001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</row>
    <row r="61" spans="1:19" s="3" customFormat="1" ht="15.6" outlineLevel="1" x14ac:dyDescent="0.3">
      <c r="A61" s="16">
        <f t="shared" si="4"/>
        <v>52</v>
      </c>
      <c r="B61" s="17" t="s">
        <v>194</v>
      </c>
      <c r="C61" s="44" t="s">
        <v>237</v>
      </c>
      <c r="D61" s="17" t="s">
        <v>275</v>
      </c>
      <c r="E61" s="18">
        <v>1352437.78</v>
      </c>
      <c r="F61" s="18">
        <v>0</v>
      </c>
      <c r="G61" s="18">
        <v>0</v>
      </c>
      <c r="H61" s="18">
        <v>496</v>
      </c>
      <c r="I61" s="18">
        <v>1352437.78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</row>
    <row r="62" spans="1:19" s="3" customFormat="1" ht="15.6" outlineLevel="1" x14ac:dyDescent="0.3">
      <c r="A62" s="16">
        <f t="shared" si="4"/>
        <v>53</v>
      </c>
      <c r="B62" s="17" t="s">
        <v>512</v>
      </c>
      <c r="C62" s="44" t="s">
        <v>238</v>
      </c>
      <c r="D62" s="17" t="s">
        <v>455</v>
      </c>
      <c r="E62" s="18">
        <v>717106.55</v>
      </c>
      <c r="F62" s="18">
        <v>0</v>
      </c>
      <c r="G62" s="18">
        <v>0</v>
      </c>
      <c r="H62" s="18">
        <v>412</v>
      </c>
      <c r="I62" s="18">
        <v>717106.55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</row>
    <row r="63" spans="1:19" s="3" customFormat="1" ht="15.6" x14ac:dyDescent="0.3">
      <c r="A63" s="16">
        <f t="shared" si="4"/>
        <v>54</v>
      </c>
      <c r="B63" s="54" t="s">
        <v>532</v>
      </c>
      <c r="C63" s="55"/>
      <c r="D63" s="56"/>
      <c r="E63" s="97">
        <f t="shared" ref="E63:P63" si="5">SUM(E40:E62)</f>
        <v>43050688.450000003</v>
      </c>
      <c r="F63" s="97">
        <f t="shared" si="5"/>
        <v>3583727</v>
      </c>
      <c r="G63" s="97">
        <f t="shared" si="5"/>
        <v>0</v>
      </c>
      <c r="H63" s="97">
        <f t="shared" si="5"/>
        <v>10837.62</v>
      </c>
      <c r="I63" s="97">
        <f t="shared" si="5"/>
        <v>26386153.530000005</v>
      </c>
      <c r="J63" s="97">
        <f t="shared" si="5"/>
        <v>0</v>
      </c>
      <c r="K63" s="97">
        <f t="shared" si="5"/>
        <v>0</v>
      </c>
      <c r="L63" s="97">
        <f t="shared" si="5"/>
        <v>0</v>
      </c>
      <c r="M63" s="97">
        <f t="shared" si="5"/>
        <v>0</v>
      </c>
      <c r="N63" s="97">
        <f t="shared" si="5"/>
        <v>4138.79</v>
      </c>
      <c r="O63" s="97">
        <f t="shared" si="5"/>
        <v>13080807.92</v>
      </c>
      <c r="P63" s="97">
        <f t="shared" si="5"/>
        <v>0</v>
      </c>
      <c r="Q63" s="7"/>
      <c r="R63" s="7"/>
    </row>
    <row r="64" spans="1:19" s="45" customFormat="1" ht="18" customHeight="1" x14ac:dyDescent="0.3">
      <c r="A64" s="54" t="s">
        <v>166</v>
      </c>
      <c r="B64" s="55"/>
      <c r="C64" s="55"/>
      <c r="D64" s="55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101"/>
      <c r="Q64" s="7"/>
      <c r="R64" s="7"/>
      <c r="S64" s="3"/>
    </row>
    <row r="65" spans="1:19" s="3" customFormat="1" ht="15.6" outlineLevel="1" x14ac:dyDescent="0.3">
      <c r="A65" s="16">
        <f>A63+1</f>
        <v>55</v>
      </c>
      <c r="B65" s="17" t="s">
        <v>158</v>
      </c>
      <c r="C65" s="44" t="s">
        <v>81</v>
      </c>
      <c r="D65" s="17" t="s">
        <v>82</v>
      </c>
      <c r="E65" s="96">
        <v>6912793</v>
      </c>
      <c r="F65" s="18">
        <v>0</v>
      </c>
      <c r="G65" s="18">
        <v>27631.25</v>
      </c>
      <c r="H65" s="18">
        <v>695</v>
      </c>
      <c r="I65" s="18">
        <v>587879.56999999995</v>
      </c>
      <c r="J65" s="18">
        <v>0</v>
      </c>
      <c r="K65" s="18">
        <v>0</v>
      </c>
      <c r="L65" s="18">
        <v>0</v>
      </c>
      <c r="M65" s="18">
        <v>0</v>
      </c>
      <c r="N65" s="18">
        <v>1862</v>
      </c>
      <c r="O65" s="18">
        <v>6277282.1799999997</v>
      </c>
      <c r="P65" s="18">
        <v>20000</v>
      </c>
      <c r="S65" s="7"/>
    </row>
    <row r="66" spans="1:19" s="3" customFormat="1" ht="15.6" outlineLevel="1" x14ac:dyDescent="0.3">
      <c r="A66" s="16">
        <f t="shared" ref="A66:A96" si="6">A65+1</f>
        <v>56</v>
      </c>
      <c r="B66" s="17" t="s">
        <v>158</v>
      </c>
      <c r="C66" s="44" t="s">
        <v>81</v>
      </c>
      <c r="D66" s="17" t="s">
        <v>83</v>
      </c>
      <c r="E66" s="96">
        <v>1606646</v>
      </c>
      <c r="F66" s="18">
        <v>0</v>
      </c>
      <c r="G66" s="18">
        <v>48602.02</v>
      </c>
      <c r="H66" s="18">
        <v>778</v>
      </c>
      <c r="I66" s="18">
        <v>1538043.98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20000</v>
      </c>
      <c r="S66" s="7"/>
    </row>
    <row r="67" spans="1:19" s="3" customFormat="1" ht="15.6" outlineLevel="1" x14ac:dyDescent="0.3">
      <c r="A67" s="16">
        <f t="shared" si="6"/>
        <v>57</v>
      </c>
      <c r="B67" s="17" t="s">
        <v>158</v>
      </c>
      <c r="C67" s="44" t="s">
        <v>81</v>
      </c>
      <c r="D67" s="17" t="s">
        <v>84</v>
      </c>
      <c r="E67" s="96">
        <v>1570261</v>
      </c>
      <c r="F67" s="18">
        <v>0</v>
      </c>
      <c r="G67" s="18">
        <v>27675.65</v>
      </c>
      <c r="H67" s="18">
        <v>786</v>
      </c>
      <c r="I67" s="18">
        <v>1522585.35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20000</v>
      </c>
    </row>
    <row r="68" spans="1:19" s="3" customFormat="1" ht="15.6" outlineLevel="1" x14ac:dyDescent="0.3">
      <c r="A68" s="16">
        <f t="shared" si="6"/>
        <v>58</v>
      </c>
      <c r="B68" s="17" t="s">
        <v>158</v>
      </c>
      <c r="C68" s="44" t="s">
        <v>81</v>
      </c>
      <c r="D68" s="17" t="s">
        <v>85</v>
      </c>
      <c r="E68" s="96">
        <v>1296784</v>
      </c>
      <c r="F68" s="18">
        <v>0</v>
      </c>
      <c r="G68" s="18">
        <v>0</v>
      </c>
      <c r="H68" s="18">
        <v>230</v>
      </c>
      <c r="I68" s="18">
        <v>540645.52</v>
      </c>
      <c r="J68" s="18">
        <v>0</v>
      </c>
      <c r="K68" s="18">
        <v>0</v>
      </c>
      <c r="L68" s="18">
        <v>0</v>
      </c>
      <c r="M68" s="18">
        <v>0</v>
      </c>
      <c r="N68" s="18">
        <v>185</v>
      </c>
      <c r="O68" s="18">
        <v>736138.48</v>
      </c>
      <c r="P68" s="18">
        <v>20000</v>
      </c>
    </row>
    <row r="69" spans="1:19" s="3" customFormat="1" ht="15.6" outlineLevel="1" x14ac:dyDescent="0.3">
      <c r="A69" s="16">
        <f t="shared" si="6"/>
        <v>59</v>
      </c>
      <c r="B69" s="17" t="s">
        <v>158</v>
      </c>
      <c r="C69" s="44" t="s">
        <v>81</v>
      </c>
      <c r="D69" s="17" t="s">
        <v>86</v>
      </c>
      <c r="E69" s="96">
        <v>445319</v>
      </c>
      <c r="F69" s="18">
        <v>0</v>
      </c>
      <c r="G69" s="18">
        <v>16417.3</v>
      </c>
      <c r="H69" s="18">
        <v>160</v>
      </c>
      <c r="I69" s="18">
        <v>428901.7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</row>
    <row r="70" spans="1:19" s="3" customFormat="1" ht="15.6" outlineLevel="1" x14ac:dyDescent="0.3">
      <c r="A70" s="16">
        <f t="shared" si="6"/>
        <v>60</v>
      </c>
      <c r="B70" s="17" t="s">
        <v>158</v>
      </c>
      <c r="C70" s="44" t="s">
        <v>87</v>
      </c>
      <c r="D70" s="17" t="s">
        <v>88</v>
      </c>
      <c r="E70" s="96">
        <v>1647676</v>
      </c>
      <c r="F70" s="18">
        <v>0</v>
      </c>
      <c r="G70" s="18">
        <v>0</v>
      </c>
      <c r="H70" s="18">
        <v>310</v>
      </c>
      <c r="I70" s="18">
        <v>606102.82999999996</v>
      </c>
      <c r="J70" s="18">
        <v>0</v>
      </c>
      <c r="K70" s="18">
        <v>0</v>
      </c>
      <c r="L70" s="18">
        <v>0</v>
      </c>
      <c r="M70" s="18">
        <v>0</v>
      </c>
      <c r="N70" s="18">
        <v>256</v>
      </c>
      <c r="O70" s="18">
        <v>1021573.17</v>
      </c>
      <c r="P70" s="18">
        <v>20000</v>
      </c>
    </row>
    <row r="71" spans="1:19" s="3" customFormat="1" ht="15.6" outlineLevel="1" x14ac:dyDescent="0.3">
      <c r="A71" s="16">
        <f t="shared" si="6"/>
        <v>61</v>
      </c>
      <c r="B71" s="17" t="s">
        <v>158</v>
      </c>
      <c r="C71" s="44" t="s">
        <v>87</v>
      </c>
      <c r="D71" s="17" t="s">
        <v>89</v>
      </c>
      <c r="E71" s="96">
        <v>1665608</v>
      </c>
      <c r="F71" s="18">
        <v>0</v>
      </c>
      <c r="G71" s="18">
        <v>0</v>
      </c>
      <c r="H71" s="18">
        <v>310</v>
      </c>
      <c r="I71" s="18">
        <v>608610.73</v>
      </c>
      <c r="J71" s="18">
        <v>0</v>
      </c>
      <c r="K71" s="18">
        <v>0</v>
      </c>
      <c r="L71" s="18">
        <v>0</v>
      </c>
      <c r="M71" s="18">
        <v>0</v>
      </c>
      <c r="N71" s="18">
        <v>260</v>
      </c>
      <c r="O71" s="18">
        <v>1036997.27</v>
      </c>
      <c r="P71" s="18">
        <v>20000</v>
      </c>
    </row>
    <row r="72" spans="1:19" s="3" customFormat="1" ht="15.6" outlineLevel="1" x14ac:dyDescent="0.3">
      <c r="A72" s="16">
        <f t="shared" si="6"/>
        <v>62</v>
      </c>
      <c r="B72" s="17" t="s">
        <v>158</v>
      </c>
      <c r="C72" s="44" t="s">
        <v>90</v>
      </c>
      <c r="D72" s="17" t="s">
        <v>91</v>
      </c>
      <c r="E72" s="96">
        <v>2052687</v>
      </c>
      <c r="F72" s="18">
        <v>0</v>
      </c>
      <c r="G72" s="18">
        <v>17458.37</v>
      </c>
      <c r="H72" s="18">
        <v>351</v>
      </c>
      <c r="I72" s="18">
        <v>746058.15</v>
      </c>
      <c r="J72" s="18">
        <v>0</v>
      </c>
      <c r="K72" s="18">
        <v>0</v>
      </c>
      <c r="L72" s="18">
        <v>0</v>
      </c>
      <c r="M72" s="18">
        <v>0</v>
      </c>
      <c r="N72" s="18">
        <v>328</v>
      </c>
      <c r="O72" s="18">
        <v>1269170.48</v>
      </c>
      <c r="P72" s="18">
        <v>20000</v>
      </c>
    </row>
    <row r="73" spans="1:19" s="3" customFormat="1" ht="15.6" outlineLevel="1" x14ac:dyDescent="0.3">
      <c r="A73" s="16">
        <f t="shared" si="6"/>
        <v>63</v>
      </c>
      <c r="B73" s="17" t="s">
        <v>158</v>
      </c>
      <c r="C73" s="44" t="s">
        <v>90</v>
      </c>
      <c r="D73" s="17" t="s">
        <v>92</v>
      </c>
      <c r="E73" s="96">
        <v>2083964</v>
      </c>
      <c r="F73" s="18">
        <v>0</v>
      </c>
      <c r="G73" s="18">
        <v>19947.32</v>
      </c>
      <c r="H73" s="18">
        <v>347</v>
      </c>
      <c r="I73" s="18">
        <v>747843.27</v>
      </c>
      <c r="J73" s="18">
        <v>0</v>
      </c>
      <c r="K73" s="18">
        <v>0</v>
      </c>
      <c r="L73" s="18">
        <v>0</v>
      </c>
      <c r="M73" s="18">
        <v>0</v>
      </c>
      <c r="N73" s="18">
        <v>330</v>
      </c>
      <c r="O73" s="18">
        <v>1296173.4099999999</v>
      </c>
      <c r="P73" s="18">
        <v>20000</v>
      </c>
    </row>
    <row r="74" spans="1:19" s="3" customFormat="1" ht="15.6" outlineLevel="1" x14ac:dyDescent="0.3">
      <c r="A74" s="16">
        <f t="shared" si="6"/>
        <v>64</v>
      </c>
      <c r="B74" s="17" t="s">
        <v>158</v>
      </c>
      <c r="C74" s="44" t="s">
        <v>90</v>
      </c>
      <c r="D74" s="17" t="s">
        <v>93</v>
      </c>
      <c r="E74" s="96">
        <v>2079688</v>
      </c>
      <c r="F74" s="18">
        <v>0</v>
      </c>
      <c r="G74" s="18">
        <v>19948.04</v>
      </c>
      <c r="H74" s="18">
        <v>349</v>
      </c>
      <c r="I74" s="18">
        <v>755678.7</v>
      </c>
      <c r="J74" s="18">
        <v>0</v>
      </c>
      <c r="K74" s="18">
        <v>0</v>
      </c>
      <c r="L74" s="18">
        <v>0</v>
      </c>
      <c r="M74" s="18">
        <v>0</v>
      </c>
      <c r="N74" s="18">
        <v>329</v>
      </c>
      <c r="O74" s="18">
        <v>1284061.26</v>
      </c>
      <c r="P74" s="18">
        <v>20000</v>
      </c>
    </row>
    <row r="75" spans="1:19" s="3" customFormat="1" ht="15.6" outlineLevel="1" x14ac:dyDescent="0.3">
      <c r="A75" s="16">
        <f t="shared" si="6"/>
        <v>65</v>
      </c>
      <c r="B75" s="17" t="s">
        <v>158</v>
      </c>
      <c r="C75" s="44" t="s">
        <v>90</v>
      </c>
      <c r="D75" s="17" t="s">
        <v>94</v>
      </c>
      <c r="E75" s="96">
        <v>2052731</v>
      </c>
      <c r="F75" s="18">
        <v>0</v>
      </c>
      <c r="G75" s="18">
        <v>15553.29</v>
      </c>
      <c r="H75" s="18">
        <v>345</v>
      </c>
      <c r="I75" s="18">
        <v>754376.39</v>
      </c>
      <c r="J75" s="18">
        <v>0</v>
      </c>
      <c r="K75" s="18">
        <v>0</v>
      </c>
      <c r="L75" s="18">
        <v>0</v>
      </c>
      <c r="M75" s="18">
        <v>0</v>
      </c>
      <c r="N75" s="18">
        <v>321</v>
      </c>
      <c r="O75" s="18">
        <v>1262801.32</v>
      </c>
      <c r="P75" s="18">
        <v>20000</v>
      </c>
    </row>
    <row r="76" spans="1:19" s="7" customFormat="1" ht="18.75" customHeight="1" outlineLevel="1" x14ac:dyDescent="0.3">
      <c r="A76" s="16">
        <f t="shared" si="6"/>
        <v>66</v>
      </c>
      <c r="B76" s="1" t="s">
        <v>158</v>
      </c>
      <c r="C76" s="35" t="s">
        <v>95</v>
      </c>
      <c r="D76" s="1" t="s">
        <v>96</v>
      </c>
      <c r="E76" s="96">
        <v>1643939</v>
      </c>
      <c r="F76" s="18">
        <v>0</v>
      </c>
      <c r="G76" s="18">
        <v>15554.81</v>
      </c>
      <c r="H76" s="18">
        <v>251</v>
      </c>
      <c r="I76" s="18">
        <v>701036.48</v>
      </c>
      <c r="J76" s="18">
        <v>0</v>
      </c>
      <c r="K76" s="18">
        <v>0</v>
      </c>
      <c r="L76" s="18">
        <v>0</v>
      </c>
      <c r="M76" s="18">
        <v>0</v>
      </c>
      <c r="N76" s="18">
        <v>335</v>
      </c>
      <c r="O76" s="18">
        <v>907347.71</v>
      </c>
      <c r="P76" s="18">
        <v>20000</v>
      </c>
      <c r="Q76" s="3"/>
      <c r="R76" s="3"/>
      <c r="S76" s="3"/>
    </row>
    <row r="77" spans="1:19" s="7" customFormat="1" ht="18.75" customHeight="1" outlineLevel="1" x14ac:dyDescent="0.3">
      <c r="A77" s="16">
        <f t="shared" si="6"/>
        <v>67</v>
      </c>
      <c r="B77" s="1" t="s">
        <v>158</v>
      </c>
      <c r="C77" s="35" t="s">
        <v>95</v>
      </c>
      <c r="D77" s="1" t="s">
        <v>97</v>
      </c>
      <c r="E77" s="96">
        <v>1048596</v>
      </c>
      <c r="F77" s="18">
        <v>0</v>
      </c>
      <c r="G77" s="18">
        <v>15816.4</v>
      </c>
      <c r="H77" s="18">
        <v>174</v>
      </c>
      <c r="I77" s="18">
        <v>425057.7</v>
      </c>
      <c r="J77" s="18">
        <v>0</v>
      </c>
      <c r="K77" s="18">
        <v>0</v>
      </c>
      <c r="L77" s="18">
        <v>0</v>
      </c>
      <c r="M77" s="18">
        <v>0</v>
      </c>
      <c r="N77" s="18">
        <v>143</v>
      </c>
      <c r="O77" s="18">
        <v>587721.9</v>
      </c>
      <c r="P77" s="18">
        <v>20000</v>
      </c>
      <c r="Q77" s="3"/>
      <c r="R77" s="3"/>
      <c r="S77" s="3"/>
    </row>
    <row r="78" spans="1:19" s="3" customFormat="1" ht="15.6" outlineLevel="1" x14ac:dyDescent="0.3">
      <c r="A78" s="16">
        <f t="shared" si="6"/>
        <v>68</v>
      </c>
      <c r="B78" s="17" t="s">
        <v>158</v>
      </c>
      <c r="C78" s="44" t="s">
        <v>98</v>
      </c>
      <c r="D78" s="17" t="s">
        <v>99</v>
      </c>
      <c r="E78" s="96">
        <v>837914</v>
      </c>
      <c r="F78" s="18">
        <v>0</v>
      </c>
      <c r="G78" s="18">
        <v>15897.96</v>
      </c>
      <c r="H78" s="18">
        <v>310</v>
      </c>
      <c r="I78" s="18">
        <v>802016.04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20000</v>
      </c>
    </row>
    <row r="79" spans="1:19" s="3" customFormat="1" ht="15.6" outlineLevel="1" x14ac:dyDescent="0.3">
      <c r="A79" s="16">
        <f t="shared" si="6"/>
        <v>69</v>
      </c>
      <c r="B79" s="17" t="s">
        <v>158</v>
      </c>
      <c r="C79" s="44" t="s">
        <v>100</v>
      </c>
      <c r="D79" s="17" t="s">
        <v>101</v>
      </c>
      <c r="E79" s="96">
        <v>1213638</v>
      </c>
      <c r="F79" s="18">
        <v>0</v>
      </c>
      <c r="G79" s="18">
        <v>15683.01</v>
      </c>
      <c r="H79" s="18">
        <v>491</v>
      </c>
      <c r="I79" s="18">
        <v>1177954.99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20000</v>
      </c>
    </row>
    <row r="80" spans="1:19" s="3" customFormat="1" ht="15.6" outlineLevel="1" x14ac:dyDescent="0.3">
      <c r="A80" s="16">
        <f t="shared" si="6"/>
        <v>70</v>
      </c>
      <c r="B80" s="17" t="s">
        <v>158</v>
      </c>
      <c r="C80" s="44" t="s">
        <v>100</v>
      </c>
      <c r="D80" s="17" t="s">
        <v>102</v>
      </c>
      <c r="E80" s="96">
        <v>813056</v>
      </c>
      <c r="F80" s="18">
        <v>0</v>
      </c>
      <c r="G80" s="18">
        <v>15931.69</v>
      </c>
      <c r="H80" s="18">
        <v>299</v>
      </c>
      <c r="I80" s="18">
        <v>777124.31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20000</v>
      </c>
    </row>
    <row r="81" spans="1:19" s="3" customFormat="1" ht="15.6" outlineLevel="1" x14ac:dyDescent="0.3">
      <c r="A81" s="16">
        <f t="shared" si="6"/>
        <v>71</v>
      </c>
      <c r="B81" s="17" t="s">
        <v>158</v>
      </c>
      <c r="C81" s="44" t="s">
        <v>100</v>
      </c>
      <c r="D81" s="17" t="s">
        <v>103</v>
      </c>
      <c r="E81" s="96">
        <v>814366</v>
      </c>
      <c r="F81" s="18">
        <v>0</v>
      </c>
      <c r="G81" s="18">
        <v>15930.55</v>
      </c>
      <c r="H81" s="18">
        <v>299</v>
      </c>
      <c r="I81" s="18">
        <v>778435.45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20000</v>
      </c>
    </row>
    <row r="82" spans="1:19" s="3" customFormat="1" ht="15.6" outlineLevel="1" x14ac:dyDescent="0.3">
      <c r="A82" s="16">
        <f t="shared" si="6"/>
        <v>72</v>
      </c>
      <c r="B82" s="17" t="s">
        <v>158</v>
      </c>
      <c r="C82" s="44" t="s">
        <v>100</v>
      </c>
      <c r="D82" s="17" t="s">
        <v>104</v>
      </c>
      <c r="E82" s="96">
        <v>782384</v>
      </c>
      <c r="F82" s="18">
        <v>0</v>
      </c>
      <c r="G82" s="18">
        <v>15959.67</v>
      </c>
      <c r="H82" s="18">
        <v>310</v>
      </c>
      <c r="I82" s="18">
        <v>746424.33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20000</v>
      </c>
    </row>
    <row r="83" spans="1:19" s="3" customFormat="1" ht="15.6" outlineLevel="1" x14ac:dyDescent="0.3">
      <c r="A83" s="16">
        <f t="shared" si="6"/>
        <v>73</v>
      </c>
      <c r="B83" s="17" t="s">
        <v>158</v>
      </c>
      <c r="C83" s="44" t="s">
        <v>105</v>
      </c>
      <c r="D83" s="17" t="s">
        <v>106</v>
      </c>
      <c r="E83" s="96">
        <v>1601709</v>
      </c>
      <c r="F83" s="18">
        <v>0</v>
      </c>
      <c r="G83" s="18">
        <v>15590.55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455</v>
      </c>
      <c r="O83" s="18">
        <v>1566118.45</v>
      </c>
      <c r="P83" s="18">
        <v>20000</v>
      </c>
      <c r="Q83" s="45"/>
      <c r="R83" s="45"/>
    </row>
    <row r="84" spans="1:19" s="3" customFormat="1" ht="15.6" outlineLevel="1" x14ac:dyDescent="0.3">
      <c r="A84" s="16">
        <f t="shared" si="6"/>
        <v>74</v>
      </c>
      <c r="B84" s="17" t="s">
        <v>158</v>
      </c>
      <c r="C84" s="44" t="s">
        <v>105</v>
      </c>
      <c r="D84" s="17" t="s">
        <v>107</v>
      </c>
      <c r="E84" s="96">
        <v>2539322</v>
      </c>
      <c r="F84" s="18">
        <v>0</v>
      </c>
      <c r="G84" s="18">
        <v>15494.76</v>
      </c>
      <c r="H84" s="18">
        <v>385</v>
      </c>
      <c r="I84" s="18">
        <v>979504.99</v>
      </c>
      <c r="J84" s="18">
        <v>0</v>
      </c>
      <c r="K84" s="18">
        <v>0</v>
      </c>
      <c r="L84" s="18">
        <v>0</v>
      </c>
      <c r="M84" s="18">
        <v>0</v>
      </c>
      <c r="N84" s="18">
        <v>428</v>
      </c>
      <c r="O84" s="18">
        <v>1524322.25</v>
      </c>
      <c r="P84" s="18">
        <v>20000</v>
      </c>
    </row>
    <row r="85" spans="1:19" s="3" customFormat="1" ht="15.6" outlineLevel="1" x14ac:dyDescent="0.3">
      <c r="A85" s="16">
        <f t="shared" si="6"/>
        <v>75</v>
      </c>
      <c r="B85" s="17" t="s">
        <v>158</v>
      </c>
      <c r="C85" s="44" t="s">
        <v>105</v>
      </c>
      <c r="D85" s="17" t="s">
        <v>108</v>
      </c>
      <c r="E85" s="96">
        <v>3402571</v>
      </c>
      <c r="F85" s="18">
        <v>0</v>
      </c>
      <c r="G85" s="18">
        <v>15429.18</v>
      </c>
      <c r="H85" s="18">
        <v>550</v>
      </c>
      <c r="I85" s="18">
        <v>1279618.67</v>
      </c>
      <c r="J85" s="18">
        <v>0</v>
      </c>
      <c r="K85" s="18">
        <v>0</v>
      </c>
      <c r="L85" s="18">
        <v>0</v>
      </c>
      <c r="M85" s="18">
        <v>0</v>
      </c>
      <c r="N85" s="18">
        <v>600</v>
      </c>
      <c r="O85" s="18">
        <v>2087523.15</v>
      </c>
      <c r="P85" s="18">
        <v>20000</v>
      </c>
      <c r="S85" s="45"/>
    </row>
    <row r="86" spans="1:19" s="3" customFormat="1" ht="15.6" outlineLevel="1" x14ac:dyDescent="0.3">
      <c r="A86" s="16">
        <f t="shared" si="6"/>
        <v>76</v>
      </c>
      <c r="B86" s="17" t="s">
        <v>158</v>
      </c>
      <c r="C86" s="44" t="s">
        <v>109</v>
      </c>
      <c r="D86" s="17" t="s">
        <v>231</v>
      </c>
      <c r="E86" s="96">
        <v>2724140</v>
      </c>
      <c r="F86" s="18">
        <v>0</v>
      </c>
      <c r="G86" s="18">
        <v>15467.85</v>
      </c>
      <c r="H86" s="18">
        <v>480</v>
      </c>
      <c r="I86" s="18">
        <v>470905.05</v>
      </c>
      <c r="J86" s="18">
        <v>0</v>
      </c>
      <c r="K86" s="18">
        <v>0</v>
      </c>
      <c r="L86" s="18">
        <v>0</v>
      </c>
      <c r="M86" s="18">
        <v>0</v>
      </c>
      <c r="N86" s="18">
        <v>585</v>
      </c>
      <c r="O86" s="18">
        <v>2217767.1</v>
      </c>
      <c r="P86" s="18">
        <v>20000</v>
      </c>
    </row>
    <row r="87" spans="1:19" s="3" customFormat="1" ht="15.6" outlineLevel="1" x14ac:dyDescent="0.3">
      <c r="A87" s="16">
        <f t="shared" si="6"/>
        <v>77</v>
      </c>
      <c r="B87" s="17" t="s">
        <v>158</v>
      </c>
      <c r="C87" s="44" t="s">
        <v>109</v>
      </c>
      <c r="D87" s="17" t="s">
        <v>232</v>
      </c>
      <c r="E87" s="96">
        <v>2555811</v>
      </c>
      <c r="F87" s="18">
        <v>0</v>
      </c>
      <c r="G87" s="18">
        <v>48057.77</v>
      </c>
      <c r="H87" s="18">
        <v>480</v>
      </c>
      <c r="I87" s="18">
        <v>430121.55</v>
      </c>
      <c r="J87" s="18">
        <v>0</v>
      </c>
      <c r="K87" s="18">
        <v>0</v>
      </c>
      <c r="L87" s="18">
        <v>0</v>
      </c>
      <c r="M87" s="18">
        <v>0</v>
      </c>
      <c r="N87" s="18">
        <v>541</v>
      </c>
      <c r="O87" s="18">
        <v>2057631.68</v>
      </c>
      <c r="P87" s="18">
        <v>20000</v>
      </c>
    </row>
    <row r="88" spans="1:19" s="3" customFormat="1" ht="13.95" customHeight="1" outlineLevel="1" x14ac:dyDescent="0.3">
      <c r="A88" s="16">
        <f t="shared" si="6"/>
        <v>78</v>
      </c>
      <c r="B88" s="17" t="s">
        <v>158</v>
      </c>
      <c r="C88" s="44" t="s">
        <v>109</v>
      </c>
      <c r="D88" s="17" t="s">
        <v>233</v>
      </c>
      <c r="E88" s="96">
        <v>2573134</v>
      </c>
      <c r="F88" s="18">
        <v>0</v>
      </c>
      <c r="G88" s="18">
        <v>27276</v>
      </c>
      <c r="H88" s="18">
        <v>480</v>
      </c>
      <c r="I88" s="18">
        <v>430080.35</v>
      </c>
      <c r="J88" s="18">
        <v>0</v>
      </c>
      <c r="K88" s="18">
        <v>0</v>
      </c>
      <c r="L88" s="18">
        <v>0</v>
      </c>
      <c r="M88" s="18">
        <v>0</v>
      </c>
      <c r="N88" s="18">
        <v>555</v>
      </c>
      <c r="O88" s="18">
        <v>2095777.65</v>
      </c>
      <c r="P88" s="18">
        <v>20000</v>
      </c>
    </row>
    <row r="89" spans="1:19" s="3" customFormat="1" ht="15.6" outlineLevel="1" x14ac:dyDescent="0.3">
      <c r="A89" s="16">
        <f t="shared" si="6"/>
        <v>79</v>
      </c>
      <c r="B89" s="17" t="s">
        <v>158</v>
      </c>
      <c r="C89" s="44" t="s">
        <v>110</v>
      </c>
      <c r="D89" s="17" t="s">
        <v>111</v>
      </c>
      <c r="E89" s="96">
        <v>911075</v>
      </c>
      <c r="F89" s="18">
        <v>0</v>
      </c>
      <c r="G89" s="18">
        <v>15861.88</v>
      </c>
      <c r="H89" s="18">
        <v>390</v>
      </c>
      <c r="I89" s="18">
        <v>875213.12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20000</v>
      </c>
    </row>
    <row r="90" spans="1:19" s="3" customFormat="1" ht="15.6" outlineLevel="1" x14ac:dyDescent="0.3">
      <c r="A90" s="16">
        <f t="shared" si="6"/>
        <v>80</v>
      </c>
      <c r="B90" s="17" t="s">
        <v>158</v>
      </c>
      <c r="C90" s="44" t="s">
        <v>110</v>
      </c>
      <c r="D90" s="17" t="s">
        <v>112</v>
      </c>
      <c r="E90" s="96">
        <v>1535126</v>
      </c>
      <c r="F90" s="18">
        <v>0</v>
      </c>
      <c r="G90" s="18">
        <v>15613.46</v>
      </c>
      <c r="H90" s="18">
        <v>810</v>
      </c>
      <c r="I90" s="18">
        <v>1499512.54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20000</v>
      </c>
    </row>
    <row r="91" spans="1:19" s="3" customFormat="1" ht="15.6" outlineLevel="1" x14ac:dyDescent="0.3">
      <c r="A91" s="16">
        <f t="shared" si="6"/>
        <v>81</v>
      </c>
      <c r="B91" s="17" t="s">
        <v>158</v>
      </c>
      <c r="C91" s="44" t="s">
        <v>278</v>
      </c>
      <c r="D91" s="17" t="s">
        <v>113</v>
      </c>
      <c r="E91" s="96">
        <v>1430307</v>
      </c>
      <c r="F91" s="18">
        <v>0</v>
      </c>
      <c r="G91" s="18">
        <v>15663.47</v>
      </c>
      <c r="H91" s="18">
        <v>331</v>
      </c>
      <c r="I91" s="18">
        <v>716571.5</v>
      </c>
      <c r="J91" s="18">
        <v>0</v>
      </c>
      <c r="K91" s="18">
        <v>0</v>
      </c>
      <c r="L91" s="18">
        <v>0</v>
      </c>
      <c r="M91" s="18">
        <v>0</v>
      </c>
      <c r="N91" s="18">
        <v>179</v>
      </c>
      <c r="O91" s="18">
        <v>678072.03</v>
      </c>
      <c r="P91" s="18">
        <v>20000</v>
      </c>
    </row>
    <row r="92" spans="1:19" s="3" customFormat="1" ht="15.6" outlineLevel="1" x14ac:dyDescent="0.3">
      <c r="A92" s="16">
        <f t="shared" si="6"/>
        <v>82</v>
      </c>
      <c r="B92" s="17" t="s">
        <v>158</v>
      </c>
      <c r="C92" s="44" t="s">
        <v>278</v>
      </c>
      <c r="D92" s="17" t="s">
        <v>114</v>
      </c>
      <c r="E92" s="96">
        <v>1341886</v>
      </c>
      <c r="F92" s="18">
        <v>0</v>
      </c>
      <c r="G92" s="18">
        <v>20157.41</v>
      </c>
      <c r="H92" s="18">
        <v>239</v>
      </c>
      <c r="I92" s="18">
        <v>200525.69</v>
      </c>
      <c r="J92" s="18">
        <v>0</v>
      </c>
      <c r="K92" s="18">
        <v>0</v>
      </c>
      <c r="L92" s="18">
        <v>0</v>
      </c>
      <c r="M92" s="18">
        <v>0</v>
      </c>
      <c r="N92" s="18">
        <v>296</v>
      </c>
      <c r="O92" s="18">
        <v>1101202.8999999999</v>
      </c>
      <c r="P92" s="18">
        <v>20000</v>
      </c>
    </row>
    <row r="93" spans="1:19" s="3" customFormat="1" ht="15.6" outlineLevel="1" x14ac:dyDescent="0.3">
      <c r="A93" s="16">
        <f t="shared" si="6"/>
        <v>83</v>
      </c>
      <c r="B93" s="17" t="s">
        <v>158</v>
      </c>
      <c r="C93" s="44" t="s">
        <v>278</v>
      </c>
      <c r="D93" s="17" t="s">
        <v>115</v>
      </c>
      <c r="E93" s="96">
        <v>2640699</v>
      </c>
      <c r="F93" s="18">
        <v>0</v>
      </c>
      <c r="G93" s="18">
        <v>27271.3</v>
      </c>
      <c r="H93" s="18">
        <v>321</v>
      </c>
      <c r="I93" s="18">
        <v>271423.37</v>
      </c>
      <c r="J93" s="18">
        <v>0</v>
      </c>
      <c r="K93" s="18">
        <v>0</v>
      </c>
      <c r="L93" s="18">
        <v>0</v>
      </c>
      <c r="M93" s="18">
        <v>0</v>
      </c>
      <c r="N93" s="18">
        <v>653</v>
      </c>
      <c r="O93" s="18">
        <v>2322004.33</v>
      </c>
      <c r="P93" s="18">
        <v>20000</v>
      </c>
    </row>
    <row r="94" spans="1:19" s="3" customFormat="1" ht="15.6" outlineLevel="1" x14ac:dyDescent="0.3">
      <c r="A94" s="16">
        <f t="shared" si="6"/>
        <v>84</v>
      </c>
      <c r="B94" s="17" t="s">
        <v>158</v>
      </c>
      <c r="C94" s="44" t="s">
        <v>90</v>
      </c>
      <c r="D94" s="44" t="s">
        <v>817</v>
      </c>
      <c r="E94" s="116">
        <v>1030406.12</v>
      </c>
      <c r="F94" s="18">
        <v>0</v>
      </c>
      <c r="G94" s="18">
        <v>20000</v>
      </c>
      <c r="H94" s="18">
        <v>353</v>
      </c>
      <c r="I94" s="117">
        <v>990406.12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20000</v>
      </c>
    </row>
    <row r="95" spans="1:19" s="3" customFormat="1" ht="15.6" outlineLevel="1" x14ac:dyDescent="0.3">
      <c r="A95" s="16">
        <f t="shared" si="6"/>
        <v>85</v>
      </c>
      <c r="B95" s="17" t="s">
        <v>158</v>
      </c>
      <c r="C95" s="110" t="s">
        <v>87</v>
      </c>
      <c r="D95" s="111" t="s">
        <v>832</v>
      </c>
      <c r="E95" s="96">
        <v>1247819</v>
      </c>
      <c r="F95" s="18" t="s">
        <v>833</v>
      </c>
      <c r="G95" s="18" t="s">
        <v>833</v>
      </c>
      <c r="H95" s="18" t="s">
        <v>833</v>
      </c>
      <c r="I95" s="18" t="s">
        <v>833</v>
      </c>
      <c r="J95" s="18" t="s">
        <v>833</v>
      </c>
      <c r="K95" s="18" t="s">
        <v>833</v>
      </c>
      <c r="L95" s="18" t="s">
        <v>833</v>
      </c>
      <c r="M95" s="18" t="s">
        <v>833</v>
      </c>
      <c r="N95" s="18">
        <v>315</v>
      </c>
      <c r="O95" s="18">
        <v>1247819</v>
      </c>
      <c r="P95" s="18" t="s">
        <v>833</v>
      </c>
    </row>
    <row r="96" spans="1:19" s="3" customFormat="1" ht="15.6" x14ac:dyDescent="0.3">
      <c r="A96" s="16">
        <f t="shared" si="6"/>
        <v>86</v>
      </c>
      <c r="B96" s="54" t="s">
        <v>532</v>
      </c>
      <c r="C96" s="55"/>
      <c r="D96" s="56"/>
      <c r="E96" s="97">
        <f>SUM(E65:E95)</f>
        <v>56102055.119999997</v>
      </c>
      <c r="F96" s="97">
        <f t="shared" ref="F96:P96" si="7">SUM(F65:F95)</f>
        <v>0</v>
      </c>
      <c r="G96" s="97">
        <f t="shared" si="7"/>
        <v>555890.96</v>
      </c>
      <c r="H96" s="97">
        <f t="shared" si="7"/>
        <v>11614</v>
      </c>
      <c r="I96" s="97">
        <f t="shared" si="7"/>
        <v>22388658.440000005</v>
      </c>
      <c r="J96" s="97">
        <f t="shared" si="7"/>
        <v>0</v>
      </c>
      <c r="K96" s="97">
        <f t="shared" si="7"/>
        <v>0</v>
      </c>
      <c r="L96" s="97">
        <f t="shared" si="7"/>
        <v>0</v>
      </c>
      <c r="M96" s="97">
        <f t="shared" si="7"/>
        <v>0</v>
      </c>
      <c r="N96" s="97">
        <f t="shared" si="7"/>
        <v>8956</v>
      </c>
      <c r="O96" s="97">
        <f t="shared" si="7"/>
        <v>32577505.719999999</v>
      </c>
      <c r="P96" s="97">
        <f t="shared" si="7"/>
        <v>580000</v>
      </c>
    </row>
    <row r="97" spans="1:19" s="45" customFormat="1" ht="18" customHeight="1" x14ac:dyDescent="0.3">
      <c r="A97" s="54" t="s">
        <v>156</v>
      </c>
      <c r="B97" s="55"/>
      <c r="C97" s="55"/>
      <c r="D97" s="55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101"/>
      <c r="Q97" s="3"/>
      <c r="R97" s="3"/>
      <c r="S97" s="3"/>
    </row>
    <row r="98" spans="1:19" s="3" customFormat="1" ht="15.6" outlineLevel="1" x14ac:dyDescent="0.3">
      <c r="A98" s="16">
        <f>A96+1</f>
        <v>87</v>
      </c>
      <c r="B98" s="17" t="s">
        <v>156</v>
      </c>
      <c r="C98" s="44" t="s">
        <v>136</v>
      </c>
      <c r="D98" s="44" t="s">
        <v>285</v>
      </c>
      <c r="E98" s="96">
        <v>950121</v>
      </c>
      <c r="F98" s="18">
        <v>0</v>
      </c>
      <c r="G98" s="18">
        <v>0</v>
      </c>
      <c r="H98" s="18">
        <v>0</v>
      </c>
      <c r="I98" s="18">
        <v>494622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455499</v>
      </c>
      <c r="P98" s="18">
        <v>0</v>
      </c>
    </row>
    <row r="99" spans="1:19" s="3" customFormat="1" ht="15.6" outlineLevel="1" x14ac:dyDescent="0.3">
      <c r="A99" s="16">
        <f t="shared" ref="A99:A120" si="8">A98+1</f>
        <v>88</v>
      </c>
      <c r="B99" s="17" t="s">
        <v>156</v>
      </c>
      <c r="C99" s="44" t="s">
        <v>136</v>
      </c>
      <c r="D99" s="44" t="s">
        <v>137</v>
      </c>
      <c r="E99" s="96">
        <v>5565395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5565395</v>
      </c>
      <c r="P99" s="18">
        <v>0</v>
      </c>
    </row>
    <row r="100" spans="1:19" s="3" customFormat="1" ht="15.6" outlineLevel="1" x14ac:dyDescent="0.3">
      <c r="A100" s="16">
        <f t="shared" si="8"/>
        <v>89</v>
      </c>
      <c r="B100" s="17" t="s">
        <v>156</v>
      </c>
      <c r="C100" s="44" t="s">
        <v>136</v>
      </c>
      <c r="D100" s="44" t="s">
        <v>138</v>
      </c>
      <c r="E100" s="96">
        <v>3865141</v>
      </c>
      <c r="F100" s="18">
        <v>220000</v>
      </c>
      <c r="G100" s="18">
        <v>0</v>
      </c>
      <c r="H100" s="18">
        <v>0</v>
      </c>
      <c r="I100" s="18">
        <v>1716089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1929052</v>
      </c>
      <c r="P100" s="18">
        <v>0</v>
      </c>
    </row>
    <row r="101" spans="1:19" s="3" customFormat="1" ht="15.6" outlineLevel="1" x14ac:dyDescent="0.3">
      <c r="A101" s="16">
        <f t="shared" si="8"/>
        <v>90</v>
      </c>
      <c r="B101" s="17" t="s">
        <v>156</v>
      </c>
      <c r="C101" s="44" t="s">
        <v>136</v>
      </c>
      <c r="D101" s="44" t="s">
        <v>139</v>
      </c>
      <c r="E101" s="96">
        <v>594789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594789</v>
      </c>
      <c r="P101" s="18">
        <v>0</v>
      </c>
    </row>
    <row r="102" spans="1:19" s="3" customFormat="1" ht="15.6" outlineLevel="1" x14ac:dyDescent="0.3">
      <c r="A102" s="16">
        <f t="shared" si="8"/>
        <v>91</v>
      </c>
      <c r="B102" s="17" t="s">
        <v>156</v>
      </c>
      <c r="C102" s="44" t="s">
        <v>136</v>
      </c>
      <c r="D102" s="44" t="s">
        <v>140</v>
      </c>
      <c r="E102" s="96">
        <v>1500042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1500042</v>
      </c>
      <c r="P102" s="18">
        <v>0</v>
      </c>
    </row>
    <row r="103" spans="1:19" s="3" customFormat="1" ht="15.6" outlineLevel="1" x14ac:dyDescent="0.3">
      <c r="A103" s="16">
        <f t="shared" si="8"/>
        <v>92</v>
      </c>
      <c r="B103" s="17" t="s">
        <v>156</v>
      </c>
      <c r="C103" s="44" t="s">
        <v>136</v>
      </c>
      <c r="D103" s="44" t="s">
        <v>141</v>
      </c>
      <c r="E103" s="96">
        <v>5790070</v>
      </c>
      <c r="F103" s="18">
        <v>540000</v>
      </c>
      <c r="G103" s="18">
        <v>0</v>
      </c>
      <c r="H103" s="18">
        <v>0</v>
      </c>
      <c r="I103" s="18">
        <v>1750070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3500000</v>
      </c>
      <c r="P103" s="18">
        <v>0</v>
      </c>
    </row>
    <row r="104" spans="1:19" s="3" customFormat="1" ht="31.2" outlineLevel="1" x14ac:dyDescent="0.3">
      <c r="A104" s="16">
        <f t="shared" si="8"/>
        <v>93</v>
      </c>
      <c r="B104" s="17" t="s">
        <v>156</v>
      </c>
      <c r="C104" s="44" t="s">
        <v>136</v>
      </c>
      <c r="D104" s="44" t="s">
        <v>142</v>
      </c>
      <c r="E104" s="96">
        <v>2709000</v>
      </c>
      <c r="F104" s="18">
        <v>400000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2309000</v>
      </c>
      <c r="P104" s="18">
        <v>0</v>
      </c>
    </row>
    <row r="105" spans="1:19" s="3" customFormat="1" ht="15.6" outlineLevel="1" x14ac:dyDescent="0.3">
      <c r="A105" s="16">
        <f t="shared" si="8"/>
        <v>94</v>
      </c>
      <c r="B105" s="17" t="s">
        <v>156</v>
      </c>
      <c r="C105" s="44" t="s">
        <v>136</v>
      </c>
      <c r="D105" s="44" t="s">
        <v>530</v>
      </c>
      <c r="E105" s="96">
        <v>4599167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4599167</v>
      </c>
      <c r="P105" s="18">
        <v>0</v>
      </c>
    </row>
    <row r="106" spans="1:19" s="3" customFormat="1" ht="15.6" outlineLevel="1" x14ac:dyDescent="0.3">
      <c r="A106" s="16">
        <f t="shared" si="8"/>
        <v>95</v>
      </c>
      <c r="B106" s="17" t="s">
        <v>156</v>
      </c>
      <c r="C106" s="44" t="s">
        <v>136</v>
      </c>
      <c r="D106" s="44" t="s">
        <v>143</v>
      </c>
      <c r="E106" s="96">
        <v>1129542</v>
      </c>
      <c r="F106" s="18">
        <v>129215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1000327</v>
      </c>
      <c r="P106" s="18">
        <v>0</v>
      </c>
      <c r="Q106" s="45"/>
      <c r="R106" s="45"/>
    </row>
    <row r="107" spans="1:19" s="3" customFormat="1" ht="15.6" outlineLevel="1" x14ac:dyDescent="0.3">
      <c r="A107" s="16">
        <f t="shared" si="8"/>
        <v>96</v>
      </c>
      <c r="B107" s="17" t="s">
        <v>156</v>
      </c>
      <c r="C107" s="44" t="s">
        <v>136</v>
      </c>
      <c r="D107" s="44" t="s">
        <v>281</v>
      </c>
      <c r="E107" s="96">
        <v>1776533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380000</v>
      </c>
      <c r="N107" s="18">
        <v>0</v>
      </c>
      <c r="O107" s="18">
        <v>1396533</v>
      </c>
      <c r="P107" s="18">
        <v>0</v>
      </c>
    </row>
    <row r="108" spans="1:19" s="3" customFormat="1" ht="15.6" outlineLevel="1" x14ac:dyDescent="0.3">
      <c r="A108" s="16">
        <f t="shared" si="8"/>
        <v>97</v>
      </c>
      <c r="B108" s="17" t="s">
        <v>156</v>
      </c>
      <c r="C108" s="44" t="s">
        <v>136</v>
      </c>
      <c r="D108" s="44" t="s">
        <v>279</v>
      </c>
      <c r="E108" s="96">
        <v>790782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790782</v>
      </c>
      <c r="P108" s="18">
        <v>0</v>
      </c>
      <c r="S108" s="45"/>
    </row>
    <row r="109" spans="1:19" s="3" customFormat="1" ht="15.6" outlineLevel="1" x14ac:dyDescent="0.3">
      <c r="A109" s="16">
        <f t="shared" si="8"/>
        <v>98</v>
      </c>
      <c r="B109" s="17" t="s">
        <v>156</v>
      </c>
      <c r="C109" s="44" t="s">
        <v>136</v>
      </c>
      <c r="D109" s="44" t="s">
        <v>280</v>
      </c>
      <c r="E109" s="96">
        <v>6835000</v>
      </c>
      <c r="F109" s="18">
        <v>500000</v>
      </c>
      <c r="G109" s="18">
        <v>45000</v>
      </c>
      <c r="H109" s="18">
        <v>0</v>
      </c>
      <c r="I109" s="18">
        <v>1500000</v>
      </c>
      <c r="J109" s="18">
        <v>0</v>
      </c>
      <c r="K109" s="18">
        <v>0</v>
      </c>
      <c r="L109" s="18">
        <v>0</v>
      </c>
      <c r="M109" s="18">
        <v>140000</v>
      </c>
      <c r="N109" s="18">
        <v>0</v>
      </c>
      <c r="O109" s="18">
        <v>4650000</v>
      </c>
      <c r="P109" s="18">
        <v>0</v>
      </c>
    </row>
    <row r="110" spans="1:19" s="3" customFormat="1" ht="15.6" outlineLevel="1" x14ac:dyDescent="0.3">
      <c r="A110" s="16">
        <f t="shared" si="8"/>
        <v>99</v>
      </c>
      <c r="B110" s="17" t="s">
        <v>156</v>
      </c>
      <c r="C110" s="44" t="s">
        <v>136</v>
      </c>
      <c r="D110" s="44" t="s">
        <v>282</v>
      </c>
      <c r="E110" s="96">
        <v>1866615</v>
      </c>
      <c r="F110" s="18">
        <v>0</v>
      </c>
      <c r="G110" s="18">
        <v>0</v>
      </c>
      <c r="H110" s="18">
        <v>0</v>
      </c>
      <c r="I110" s="18">
        <v>614050</v>
      </c>
      <c r="J110" s="18">
        <v>0</v>
      </c>
      <c r="K110" s="18">
        <v>0</v>
      </c>
      <c r="L110" s="18">
        <v>0</v>
      </c>
      <c r="M110" s="18">
        <v>220000</v>
      </c>
      <c r="N110" s="18">
        <v>0</v>
      </c>
      <c r="O110" s="18">
        <v>1032565</v>
      </c>
      <c r="P110" s="18">
        <v>0</v>
      </c>
    </row>
    <row r="111" spans="1:19" s="3" customFormat="1" ht="15.6" outlineLevel="1" x14ac:dyDescent="0.3">
      <c r="A111" s="16">
        <f t="shared" si="8"/>
        <v>100</v>
      </c>
      <c r="B111" s="17" t="s">
        <v>156</v>
      </c>
      <c r="C111" s="44" t="s">
        <v>136</v>
      </c>
      <c r="D111" s="44" t="s">
        <v>283</v>
      </c>
      <c r="E111" s="96">
        <v>3028893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3028893</v>
      </c>
      <c r="P111" s="18">
        <v>0</v>
      </c>
    </row>
    <row r="112" spans="1:19" s="3" customFormat="1" ht="13.8" customHeight="1" outlineLevel="1" x14ac:dyDescent="0.3">
      <c r="A112" s="16">
        <f t="shared" si="8"/>
        <v>101</v>
      </c>
      <c r="B112" s="17" t="s">
        <v>156</v>
      </c>
      <c r="C112" s="44" t="s">
        <v>136</v>
      </c>
      <c r="D112" s="44" t="s">
        <v>284</v>
      </c>
      <c r="E112" s="96">
        <v>3976004.5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3976004.5</v>
      </c>
      <c r="P112" s="18">
        <v>0</v>
      </c>
    </row>
    <row r="113" spans="1:19" s="3" customFormat="1" ht="13.95" customHeight="1" outlineLevel="1" x14ac:dyDescent="0.3">
      <c r="A113" s="16">
        <f t="shared" si="8"/>
        <v>102</v>
      </c>
      <c r="B113" s="17" t="s">
        <v>156</v>
      </c>
      <c r="C113" s="44" t="s">
        <v>136</v>
      </c>
      <c r="D113" s="44" t="s">
        <v>515</v>
      </c>
      <c r="E113" s="96">
        <v>3551878</v>
      </c>
      <c r="F113" s="18">
        <v>0</v>
      </c>
      <c r="G113" s="18">
        <v>0</v>
      </c>
      <c r="H113" s="18">
        <v>0</v>
      </c>
      <c r="I113" s="18">
        <v>706650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2845228</v>
      </c>
      <c r="P113" s="18">
        <v>0</v>
      </c>
    </row>
    <row r="114" spans="1:19" s="3" customFormat="1" ht="13.95" customHeight="1" outlineLevel="1" x14ac:dyDescent="0.3">
      <c r="A114" s="16">
        <f t="shared" si="8"/>
        <v>103</v>
      </c>
      <c r="B114" s="17" t="s">
        <v>156</v>
      </c>
      <c r="C114" s="44" t="s">
        <v>136</v>
      </c>
      <c r="D114" s="44" t="s">
        <v>989</v>
      </c>
      <c r="E114" s="96">
        <v>13186331</v>
      </c>
      <c r="F114" s="18">
        <v>0</v>
      </c>
      <c r="G114" s="18">
        <v>0</v>
      </c>
      <c r="H114" s="18">
        <v>1116</v>
      </c>
      <c r="I114" s="18">
        <v>1285555</v>
      </c>
      <c r="J114" s="18">
        <v>0</v>
      </c>
      <c r="K114" s="18">
        <v>0</v>
      </c>
      <c r="L114" s="18">
        <v>0</v>
      </c>
      <c r="M114" s="18">
        <v>0</v>
      </c>
      <c r="N114" s="18">
        <v>3810</v>
      </c>
      <c r="O114" s="18">
        <v>11900076</v>
      </c>
      <c r="P114" s="18">
        <v>0</v>
      </c>
    </row>
    <row r="115" spans="1:19" s="3" customFormat="1" ht="13.95" customHeight="1" outlineLevel="1" x14ac:dyDescent="0.3">
      <c r="A115" s="16">
        <f t="shared" si="8"/>
        <v>104</v>
      </c>
      <c r="B115" s="17" t="s">
        <v>156</v>
      </c>
      <c r="C115" s="44" t="s">
        <v>136</v>
      </c>
      <c r="D115" s="44" t="s">
        <v>990</v>
      </c>
      <c r="E115" s="96">
        <v>15038418</v>
      </c>
      <c r="F115" s="18">
        <v>0</v>
      </c>
      <c r="G115" s="18">
        <v>0</v>
      </c>
      <c r="H115" s="18">
        <v>1556</v>
      </c>
      <c r="I115" s="18">
        <v>1700598</v>
      </c>
      <c r="J115" s="18">
        <v>0</v>
      </c>
      <c r="K115" s="18">
        <v>0</v>
      </c>
      <c r="L115" s="18">
        <v>0</v>
      </c>
      <c r="M115" s="18">
        <v>0</v>
      </c>
      <c r="N115" s="18">
        <v>3805</v>
      </c>
      <c r="O115" s="18">
        <v>13337820</v>
      </c>
      <c r="P115" s="18">
        <v>0</v>
      </c>
    </row>
    <row r="116" spans="1:19" s="3" customFormat="1" ht="13.95" customHeight="1" outlineLevel="1" x14ac:dyDescent="0.3">
      <c r="A116" s="16">
        <f t="shared" si="8"/>
        <v>105</v>
      </c>
      <c r="B116" s="17" t="s">
        <v>156</v>
      </c>
      <c r="C116" s="44" t="s">
        <v>136</v>
      </c>
      <c r="D116" s="44" t="s">
        <v>516</v>
      </c>
      <c r="E116" s="96">
        <v>8930188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8930188</v>
      </c>
      <c r="P116" s="18">
        <v>0</v>
      </c>
    </row>
    <row r="117" spans="1:19" s="3" customFormat="1" ht="13.95" customHeight="1" outlineLevel="1" x14ac:dyDescent="0.3">
      <c r="A117" s="16">
        <f t="shared" si="8"/>
        <v>106</v>
      </c>
      <c r="B117" s="17" t="s">
        <v>156</v>
      </c>
      <c r="C117" s="44" t="s">
        <v>136</v>
      </c>
      <c r="D117" s="44" t="s">
        <v>517</v>
      </c>
      <c r="E117" s="96">
        <v>11516352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11516352</v>
      </c>
      <c r="P117" s="18">
        <v>0</v>
      </c>
    </row>
    <row r="118" spans="1:19" s="3" customFormat="1" ht="13.95" customHeight="1" outlineLevel="1" x14ac:dyDescent="0.3">
      <c r="A118" s="16">
        <f t="shared" si="8"/>
        <v>107</v>
      </c>
      <c r="B118" s="17" t="s">
        <v>156</v>
      </c>
      <c r="C118" s="44" t="s">
        <v>136</v>
      </c>
      <c r="D118" s="44" t="s">
        <v>519</v>
      </c>
      <c r="E118" s="96">
        <v>2792436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2792436</v>
      </c>
      <c r="P118" s="18">
        <v>0</v>
      </c>
    </row>
    <row r="119" spans="1:19" s="3" customFormat="1" ht="13.95" customHeight="1" outlineLevel="1" x14ac:dyDescent="0.3">
      <c r="A119" s="16">
        <f t="shared" si="8"/>
        <v>108</v>
      </c>
      <c r="B119" s="17" t="s">
        <v>156</v>
      </c>
      <c r="C119" s="44" t="s">
        <v>136</v>
      </c>
      <c r="D119" s="44" t="s">
        <v>518</v>
      </c>
      <c r="E119" s="96">
        <v>3592501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3592501</v>
      </c>
      <c r="P119" s="18">
        <v>0</v>
      </c>
    </row>
    <row r="120" spans="1:19" s="3" customFormat="1" ht="15.6" x14ac:dyDescent="0.3">
      <c r="A120" s="16">
        <f t="shared" si="8"/>
        <v>109</v>
      </c>
      <c r="B120" s="54" t="s">
        <v>532</v>
      </c>
      <c r="C120" s="55"/>
      <c r="D120" s="56"/>
      <c r="E120" s="97">
        <f>SUM(E98:E119)</f>
        <v>103585198.5</v>
      </c>
      <c r="F120" s="97">
        <f t="shared" ref="F120:P120" si="9">SUM(F98:F119)</f>
        <v>1789215</v>
      </c>
      <c r="G120" s="97">
        <f t="shared" si="9"/>
        <v>45000</v>
      </c>
      <c r="H120" s="97">
        <f t="shared" si="9"/>
        <v>2672</v>
      </c>
      <c r="I120" s="97">
        <f t="shared" si="9"/>
        <v>9767634</v>
      </c>
      <c r="J120" s="97">
        <f t="shared" si="9"/>
        <v>0</v>
      </c>
      <c r="K120" s="97">
        <f t="shared" si="9"/>
        <v>0</v>
      </c>
      <c r="L120" s="97">
        <f t="shared" si="9"/>
        <v>0</v>
      </c>
      <c r="M120" s="97">
        <f t="shared" si="9"/>
        <v>740000</v>
      </c>
      <c r="N120" s="97">
        <f t="shared" si="9"/>
        <v>7615</v>
      </c>
      <c r="O120" s="97">
        <f t="shared" si="9"/>
        <v>91242649.5</v>
      </c>
      <c r="P120" s="97">
        <f t="shared" si="9"/>
        <v>0</v>
      </c>
    </row>
    <row r="121" spans="1:19" s="45" customFormat="1" ht="18" customHeight="1" x14ac:dyDescent="0.3">
      <c r="A121" s="54" t="s">
        <v>471</v>
      </c>
      <c r="B121" s="55"/>
      <c r="C121" s="55"/>
      <c r="D121" s="55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101"/>
      <c r="S121" s="3"/>
    </row>
    <row r="122" spans="1:19" s="3" customFormat="1" ht="15.6" outlineLevel="1" x14ac:dyDescent="0.3">
      <c r="A122" s="16">
        <f>A120+1</f>
        <v>110</v>
      </c>
      <c r="B122" s="17" t="s">
        <v>167</v>
      </c>
      <c r="C122" s="44" t="s">
        <v>123</v>
      </c>
      <c r="D122" s="95" t="s">
        <v>521</v>
      </c>
      <c r="E122" s="99">
        <f>F122+G122+I122+K122+M122+O122+P122</f>
        <v>1862228.47</v>
      </c>
      <c r="F122" s="99">
        <v>38900</v>
      </c>
      <c r="G122" s="18">
        <v>14000</v>
      </c>
      <c r="H122" s="99">
        <v>342</v>
      </c>
      <c r="I122" s="99">
        <v>623434.47</v>
      </c>
      <c r="J122" s="99">
        <v>0</v>
      </c>
      <c r="K122" s="99">
        <v>0</v>
      </c>
      <c r="L122" s="99">
        <v>0</v>
      </c>
      <c r="M122" s="99">
        <v>0</v>
      </c>
      <c r="N122" s="99">
        <v>365.4</v>
      </c>
      <c r="O122" s="99">
        <v>1155894</v>
      </c>
      <c r="P122" s="99">
        <v>30000</v>
      </c>
    </row>
    <row r="123" spans="1:19" s="3" customFormat="1" ht="15.6" outlineLevel="1" x14ac:dyDescent="0.3">
      <c r="A123" s="16">
        <f t="shared" ref="A123:A134" si="10">A122+1</f>
        <v>111</v>
      </c>
      <c r="B123" s="17" t="s">
        <v>167</v>
      </c>
      <c r="C123" s="44" t="s">
        <v>123</v>
      </c>
      <c r="D123" s="95" t="s">
        <v>286</v>
      </c>
      <c r="E123" s="99">
        <v>2392900</v>
      </c>
      <c r="F123" s="99">
        <v>115790</v>
      </c>
      <c r="G123" s="18">
        <v>9630</v>
      </c>
      <c r="H123" s="99">
        <v>504.79</v>
      </c>
      <c r="I123" s="99">
        <v>851171</v>
      </c>
      <c r="J123" s="99">
        <v>0</v>
      </c>
      <c r="K123" s="99">
        <v>0</v>
      </c>
      <c r="L123" s="99">
        <v>0</v>
      </c>
      <c r="M123" s="99">
        <v>0</v>
      </c>
      <c r="N123" s="99">
        <v>651</v>
      </c>
      <c r="O123" s="99">
        <v>1386309</v>
      </c>
      <c r="P123" s="99">
        <v>30000</v>
      </c>
    </row>
    <row r="124" spans="1:19" s="3" customFormat="1" ht="15.6" outlineLevel="1" x14ac:dyDescent="0.3">
      <c r="A124" s="16">
        <f t="shared" si="10"/>
        <v>112</v>
      </c>
      <c r="B124" s="17" t="s">
        <v>167</v>
      </c>
      <c r="C124" s="44" t="s">
        <v>123</v>
      </c>
      <c r="D124" s="95" t="s">
        <v>287</v>
      </c>
      <c r="E124" s="99">
        <v>2508791</v>
      </c>
      <c r="F124" s="99">
        <v>47210</v>
      </c>
      <c r="G124" s="18">
        <v>78648</v>
      </c>
      <c r="H124" s="99">
        <v>453</v>
      </c>
      <c r="I124" s="99">
        <v>989174</v>
      </c>
      <c r="J124" s="99">
        <v>0</v>
      </c>
      <c r="K124" s="99">
        <v>0</v>
      </c>
      <c r="L124" s="99">
        <v>0</v>
      </c>
      <c r="M124" s="99">
        <v>0</v>
      </c>
      <c r="N124" s="99">
        <v>659</v>
      </c>
      <c r="O124" s="99">
        <v>1373759</v>
      </c>
      <c r="P124" s="99">
        <v>20000</v>
      </c>
    </row>
    <row r="125" spans="1:19" s="3" customFormat="1" ht="15.6" outlineLevel="1" x14ac:dyDescent="0.3">
      <c r="A125" s="16">
        <f t="shared" si="10"/>
        <v>113</v>
      </c>
      <c r="B125" s="17" t="s">
        <v>167</v>
      </c>
      <c r="C125" s="44" t="s">
        <v>123</v>
      </c>
      <c r="D125" s="95" t="s">
        <v>288</v>
      </c>
      <c r="E125" s="99">
        <v>2477903</v>
      </c>
      <c r="F125" s="99">
        <v>26199</v>
      </c>
      <c r="G125" s="18">
        <v>78759</v>
      </c>
      <c r="H125" s="99">
        <v>453</v>
      </c>
      <c r="I125" s="99">
        <v>977756</v>
      </c>
      <c r="J125" s="99">
        <v>0</v>
      </c>
      <c r="K125" s="99">
        <v>0</v>
      </c>
      <c r="L125" s="99">
        <v>0</v>
      </c>
      <c r="M125" s="99">
        <v>0</v>
      </c>
      <c r="N125" s="99">
        <v>659</v>
      </c>
      <c r="O125" s="99">
        <v>1375189</v>
      </c>
      <c r="P125" s="99">
        <v>20000</v>
      </c>
    </row>
    <row r="126" spans="1:19" s="3" customFormat="1" ht="15.6" outlineLevel="1" x14ac:dyDescent="0.3">
      <c r="A126" s="16">
        <f t="shared" si="10"/>
        <v>114</v>
      </c>
      <c r="B126" s="17" t="s">
        <v>167</v>
      </c>
      <c r="C126" s="44" t="s">
        <v>123</v>
      </c>
      <c r="D126" s="95" t="s">
        <v>531</v>
      </c>
      <c r="E126" s="99">
        <v>4774451</v>
      </c>
      <c r="F126" s="99">
        <v>0</v>
      </c>
      <c r="G126" s="18">
        <v>0</v>
      </c>
      <c r="H126" s="99">
        <v>664</v>
      </c>
      <c r="I126" s="99">
        <v>2428669</v>
      </c>
      <c r="J126" s="99">
        <v>0</v>
      </c>
      <c r="K126" s="99">
        <v>0</v>
      </c>
      <c r="L126" s="99">
        <v>0</v>
      </c>
      <c r="M126" s="99">
        <v>0</v>
      </c>
      <c r="N126" s="99">
        <v>1164</v>
      </c>
      <c r="O126" s="99">
        <v>2315782</v>
      </c>
      <c r="P126" s="99">
        <v>30000</v>
      </c>
    </row>
    <row r="127" spans="1:19" s="3" customFormat="1" ht="15.6" outlineLevel="1" x14ac:dyDescent="0.3">
      <c r="A127" s="16">
        <f t="shared" si="10"/>
        <v>115</v>
      </c>
      <c r="B127" s="17" t="s">
        <v>167</v>
      </c>
      <c r="C127" s="44" t="s">
        <v>123</v>
      </c>
      <c r="D127" s="95" t="s">
        <v>289</v>
      </c>
      <c r="E127" s="99">
        <v>6646105</v>
      </c>
      <c r="F127" s="99">
        <v>3225738</v>
      </c>
      <c r="G127" s="18">
        <v>236367</v>
      </c>
      <c r="H127" s="99">
        <v>1100</v>
      </c>
      <c r="I127" s="99">
        <v>3154000</v>
      </c>
      <c r="J127" s="99">
        <v>0</v>
      </c>
      <c r="K127" s="99">
        <v>0</v>
      </c>
      <c r="L127" s="99">
        <v>0</v>
      </c>
      <c r="M127" s="99">
        <v>0</v>
      </c>
      <c r="N127" s="99">
        <v>0</v>
      </c>
      <c r="O127" s="99">
        <v>0</v>
      </c>
      <c r="P127" s="99">
        <v>30000</v>
      </c>
    </row>
    <row r="128" spans="1:19" s="3" customFormat="1" ht="15.6" outlineLevel="1" x14ac:dyDescent="0.3">
      <c r="A128" s="16">
        <f t="shared" si="10"/>
        <v>116</v>
      </c>
      <c r="B128" s="17" t="s">
        <v>167</v>
      </c>
      <c r="C128" s="44" t="s">
        <v>123</v>
      </c>
      <c r="D128" s="95" t="s">
        <v>290</v>
      </c>
      <c r="E128" s="99">
        <v>2734595</v>
      </c>
      <c r="F128" s="99">
        <v>2468008</v>
      </c>
      <c r="G128" s="18">
        <v>236587</v>
      </c>
      <c r="H128" s="99">
        <v>0</v>
      </c>
      <c r="I128" s="99">
        <v>0</v>
      </c>
      <c r="J128" s="99">
        <v>0</v>
      </c>
      <c r="K128" s="99">
        <v>0</v>
      </c>
      <c r="L128" s="99">
        <v>0</v>
      </c>
      <c r="M128" s="99">
        <v>0</v>
      </c>
      <c r="N128" s="99">
        <v>0</v>
      </c>
      <c r="O128" s="99">
        <v>0</v>
      </c>
      <c r="P128" s="99">
        <v>30000</v>
      </c>
    </row>
    <row r="129" spans="1:19" s="3" customFormat="1" ht="15.6" outlineLevel="1" x14ac:dyDescent="0.3">
      <c r="A129" s="16">
        <f t="shared" si="10"/>
        <v>117</v>
      </c>
      <c r="B129" s="17" t="s">
        <v>167</v>
      </c>
      <c r="C129" s="44" t="s">
        <v>123</v>
      </c>
      <c r="D129" s="95" t="s">
        <v>836</v>
      </c>
      <c r="E129" s="99">
        <v>2860889</v>
      </c>
      <c r="F129" s="99">
        <v>192657</v>
      </c>
      <c r="G129" s="18">
        <v>0</v>
      </c>
      <c r="H129" s="99">
        <v>865</v>
      </c>
      <c r="I129" s="99">
        <v>2668232</v>
      </c>
      <c r="J129" s="99">
        <v>0</v>
      </c>
      <c r="K129" s="99">
        <v>0</v>
      </c>
      <c r="L129" s="99">
        <v>0</v>
      </c>
      <c r="M129" s="99">
        <v>0</v>
      </c>
      <c r="N129" s="99">
        <v>0</v>
      </c>
      <c r="O129" s="99">
        <v>0</v>
      </c>
      <c r="P129" s="99">
        <v>0</v>
      </c>
    </row>
    <row r="130" spans="1:19" s="3" customFormat="1" ht="15.6" outlineLevel="1" x14ac:dyDescent="0.3">
      <c r="A130" s="16">
        <f t="shared" si="10"/>
        <v>118</v>
      </c>
      <c r="B130" s="17" t="s">
        <v>195</v>
      </c>
      <c r="C130" s="44" t="s">
        <v>124</v>
      </c>
      <c r="D130" s="95" t="s">
        <v>291</v>
      </c>
      <c r="E130" s="99">
        <v>1994849</v>
      </c>
      <c r="F130" s="99">
        <v>0</v>
      </c>
      <c r="G130" s="18">
        <v>10000</v>
      </c>
      <c r="H130" s="99">
        <v>547</v>
      </c>
      <c r="I130" s="99">
        <v>693609</v>
      </c>
      <c r="J130" s="99">
        <v>0</v>
      </c>
      <c r="K130" s="99">
        <v>0</v>
      </c>
      <c r="L130" s="99">
        <v>0</v>
      </c>
      <c r="M130" s="99">
        <v>0</v>
      </c>
      <c r="N130" s="99">
        <v>1917.7</v>
      </c>
      <c r="O130" s="99">
        <v>1271240</v>
      </c>
      <c r="P130" s="99">
        <v>20000</v>
      </c>
    </row>
    <row r="131" spans="1:19" s="3" customFormat="1" ht="15.6" outlineLevel="1" x14ac:dyDescent="0.3">
      <c r="A131" s="16">
        <f t="shared" si="10"/>
        <v>119</v>
      </c>
      <c r="B131" s="17" t="s">
        <v>195</v>
      </c>
      <c r="C131" s="44" t="s">
        <v>124</v>
      </c>
      <c r="D131" s="95" t="s">
        <v>292</v>
      </c>
      <c r="E131" s="99">
        <v>1028833</v>
      </c>
      <c r="F131" s="99">
        <v>0</v>
      </c>
      <c r="G131" s="18">
        <v>10000</v>
      </c>
      <c r="H131" s="99">
        <v>298.60000000000002</v>
      </c>
      <c r="I131" s="99">
        <v>535938</v>
      </c>
      <c r="J131" s="99">
        <v>0</v>
      </c>
      <c r="K131" s="99">
        <v>0</v>
      </c>
      <c r="L131" s="99">
        <v>0</v>
      </c>
      <c r="M131" s="99">
        <v>0</v>
      </c>
      <c r="N131" s="99">
        <v>2649</v>
      </c>
      <c r="O131" s="99">
        <v>462895</v>
      </c>
      <c r="P131" s="99">
        <v>20000</v>
      </c>
    </row>
    <row r="132" spans="1:19" s="3" customFormat="1" ht="15.6" outlineLevel="1" x14ac:dyDescent="0.3">
      <c r="A132" s="16">
        <f t="shared" si="10"/>
        <v>120</v>
      </c>
      <c r="B132" s="17" t="s">
        <v>195</v>
      </c>
      <c r="C132" s="44" t="s">
        <v>125</v>
      </c>
      <c r="D132" s="95" t="s">
        <v>293</v>
      </c>
      <c r="E132" s="99">
        <v>1146521</v>
      </c>
      <c r="F132" s="99">
        <v>0</v>
      </c>
      <c r="G132" s="18">
        <v>10000</v>
      </c>
      <c r="H132" s="99">
        <v>383.2</v>
      </c>
      <c r="I132" s="99">
        <v>741767</v>
      </c>
      <c r="J132" s="99">
        <v>0</v>
      </c>
      <c r="K132" s="99">
        <v>0</v>
      </c>
      <c r="L132" s="99">
        <v>0</v>
      </c>
      <c r="M132" s="99">
        <v>0</v>
      </c>
      <c r="N132" s="99">
        <v>1129</v>
      </c>
      <c r="O132" s="99">
        <v>374754</v>
      </c>
      <c r="P132" s="99">
        <v>20000</v>
      </c>
    </row>
    <row r="133" spans="1:19" s="3" customFormat="1" ht="15.6" outlineLevel="1" x14ac:dyDescent="0.3">
      <c r="A133" s="16">
        <f t="shared" si="10"/>
        <v>121</v>
      </c>
      <c r="B133" s="17" t="s">
        <v>195</v>
      </c>
      <c r="C133" s="44" t="s">
        <v>126</v>
      </c>
      <c r="D133" s="95" t="s">
        <v>14</v>
      </c>
      <c r="E133" s="99">
        <v>776867</v>
      </c>
      <c r="F133" s="99">
        <v>0</v>
      </c>
      <c r="G133" s="18">
        <v>10000</v>
      </c>
      <c r="H133" s="99">
        <v>192.4</v>
      </c>
      <c r="I133" s="99">
        <v>268912</v>
      </c>
      <c r="J133" s="99"/>
      <c r="K133" s="99">
        <v>0</v>
      </c>
      <c r="L133" s="99">
        <v>42</v>
      </c>
      <c r="M133" s="99">
        <v>261139</v>
      </c>
      <c r="N133" s="99">
        <v>1257</v>
      </c>
      <c r="O133" s="99">
        <v>216816</v>
      </c>
      <c r="P133" s="99">
        <v>20000</v>
      </c>
    </row>
    <row r="134" spans="1:19" s="3" customFormat="1" ht="15.6" x14ac:dyDescent="0.3">
      <c r="A134" s="16">
        <f t="shared" si="10"/>
        <v>122</v>
      </c>
      <c r="B134" s="54" t="s">
        <v>532</v>
      </c>
      <c r="C134" s="55"/>
      <c r="D134" s="56"/>
      <c r="E134" s="97">
        <f>SUM(E122:E133)</f>
        <v>31204932.469999999</v>
      </c>
      <c r="F134" s="97">
        <f t="shared" ref="F134:P134" si="11">SUM(F122:F133)</f>
        <v>6114502</v>
      </c>
      <c r="G134" s="97">
        <f t="shared" si="11"/>
        <v>693991</v>
      </c>
      <c r="H134" s="97">
        <f t="shared" si="11"/>
        <v>5802.99</v>
      </c>
      <c r="I134" s="97">
        <f t="shared" si="11"/>
        <v>13932662.469999999</v>
      </c>
      <c r="J134" s="97">
        <f t="shared" si="11"/>
        <v>0</v>
      </c>
      <c r="K134" s="97">
        <f t="shared" si="11"/>
        <v>0</v>
      </c>
      <c r="L134" s="97">
        <f t="shared" si="11"/>
        <v>42</v>
      </c>
      <c r="M134" s="97">
        <f t="shared" si="11"/>
        <v>261139</v>
      </c>
      <c r="N134" s="97">
        <f t="shared" si="11"/>
        <v>10451.1</v>
      </c>
      <c r="O134" s="97">
        <f t="shared" si="11"/>
        <v>9932638</v>
      </c>
      <c r="P134" s="97">
        <f t="shared" si="11"/>
        <v>270000</v>
      </c>
    </row>
    <row r="135" spans="1:19" s="45" customFormat="1" ht="18" customHeight="1" x14ac:dyDescent="0.3">
      <c r="A135" s="54" t="s">
        <v>214</v>
      </c>
      <c r="B135" s="55"/>
      <c r="C135" s="55"/>
      <c r="D135" s="55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101"/>
      <c r="Q135" s="3"/>
      <c r="R135" s="3"/>
      <c r="S135" s="3"/>
    </row>
    <row r="136" spans="1:19" s="3" customFormat="1" ht="15.6" outlineLevel="1" x14ac:dyDescent="0.3">
      <c r="A136" s="16">
        <f>A134+1</f>
        <v>123</v>
      </c>
      <c r="B136" s="17" t="s">
        <v>214</v>
      </c>
      <c r="C136" s="44" t="s">
        <v>306</v>
      </c>
      <c r="D136" s="17" t="s">
        <v>598</v>
      </c>
      <c r="E136" s="96">
        <v>774366</v>
      </c>
      <c r="F136" s="18">
        <v>0</v>
      </c>
      <c r="G136" s="18">
        <v>0</v>
      </c>
      <c r="H136" s="18">
        <v>660</v>
      </c>
      <c r="I136" s="18">
        <v>774366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</row>
    <row r="137" spans="1:19" s="3" customFormat="1" ht="15.6" outlineLevel="1" x14ac:dyDescent="0.3">
      <c r="A137" s="16">
        <f>A136+1</f>
        <v>124</v>
      </c>
      <c r="B137" s="17" t="s">
        <v>214</v>
      </c>
      <c r="C137" s="44" t="s">
        <v>306</v>
      </c>
      <c r="D137" s="17" t="s">
        <v>599</v>
      </c>
      <c r="E137" s="96">
        <v>581357.39</v>
      </c>
      <c r="F137" s="18">
        <v>0</v>
      </c>
      <c r="G137" s="18">
        <v>0</v>
      </c>
      <c r="H137" s="18">
        <v>187</v>
      </c>
      <c r="I137" s="18">
        <v>581357.39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</row>
    <row r="138" spans="1:19" s="3" customFormat="1" ht="15.6" outlineLevel="1" x14ac:dyDescent="0.3">
      <c r="A138" s="16">
        <f t="shared" ref="A138:A201" si="12">A137+1</f>
        <v>125</v>
      </c>
      <c r="B138" s="17" t="s">
        <v>214</v>
      </c>
      <c r="C138" s="44" t="s">
        <v>306</v>
      </c>
      <c r="D138" s="17" t="s">
        <v>600</v>
      </c>
      <c r="E138" s="96">
        <v>1265441</v>
      </c>
      <c r="F138" s="18">
        <v>0</v>
      </c>
      <c r="G138" s="18">
        <v>0</v>
      </c>
      <c r="H138" s="18">
        <v>1027</v>
      </c>
      <c r="I138" s="18">
        <v>1265441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</row>
    <row r="139" spans="1:19" s="3" customFormat="1" ht="15.6" outlineLevel="1" x14ac:dyDescent="0.3">
      <c r="A139" s="16">
        <f t="shared" si="12"/>
        <v>126</v>
      </c>
      <c r="B139" s="17" t="s">
        <v>214</v>
      </c>
      <c r="C139" s="44" t="s">
        <v>306</v>
      </c>
      <c r="D139" s="17" t="s">
        <v>601</v>
      </c>
      <c r="E139" s="96">
        <v>458945</v>
      </c>
      <c r="F139" s="18">
        <v>0</v>
      </c>
      <c r="G139" s="18">
        <v>0</v>
      </c>
      <c r="H139" s="18">
        <v>417</v>
      </c>
      <c r="I139" s="18">
        <v>458945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</row>
    <row r="140" spans="1:19" s="3" customFormat="1" ht="15.6" outlineLevel="1" x14ac:dyDescent="0.3">
      <c r="A140" s="16">
        <f t="shared" si="12"/>
        <v>127</v>
      </c>
      <c r="B140" s="17" t="s">
        <v>214</v>
      </c>
      <c r="C140" s="44" t="s">
        <v>306</v>
      </c>
      <c r="D140" s="17" t="s">
        <v>749</v>
      </c>
      <c r="E140" s="96">
        <v>561365</v>
      </c>
      <c r="F140" s="18">
        <v>0</v>
      </c>
      <c r="G140" s="18">
        <v>0</v>
      </c>
      <c r="H140" s="18">
        <v>244</v>
      </c>
      <c r="I140" s="18">
        <v>561365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</row>
    <row r="141" spans="1:19" s="3" customFormat="1" ht="31.2" outlineLevel="1" x14ac:dyDescent="0.3">
      <c r="A141" s="16">
        <f t="shared" si="12"/>
        <v>128</v>
      </c>
      <c r="B141" s="17" t="s">
        <v>214</v>
      </c>
      <c r="C141" s="44" t="s">
        <v>306</v>
      </c>
      <c r="D141" s="17" t="s">
        <v>602</v>
      </c>
      <c r="E141" s="96">
        <v>6655844.2300000004</v>
      </c>
      <c r="F141" s="18">
        <v>5650184</v>
      </c>
      <c r="G141" s="18">
        <v>0</v>
      </c>
      <c r="H141" s="18">
        <v>923</v>
      </c>
      <c r="I141" s="18">
        <v>1005660.23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</row>
    <row r="142" spans="1:19" s="3" customFormat="1" ht="31.2" outlineLevel="1" x14ac:dyDescent="0.3">
      <c r="A142" s="16">
        <f t="shared" si="12"/>
        <v>129</v>
      </c>
      <c r="B142" s="17" t="s">
        <v>214</v>
      </c>
      <c r="C142" s="44" t="s">
        <v>306</v>
      </c>
      <c r="D142" s="17" t="s">
        <v>747</v>
      </c>
      <c r="E142" s="96">
        <v>3758361</v>
      </c>
      <c r="F142" s="18">
        <v>2093870</v>
      </c>
      <c r="G142" s="18">
        <v>0</v>
      </c>
      <c r="H142" s="18">
        <v>600</v>
      </c>
      <c r="I142" s="18">
        <v>1664491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</row>
    <row r="143" spans="1:19" s="3" customFormat="1" ht="31.2" outlineLevel="1" x14ac:dyDescent="0.3">
      <c r="A143" s="16">
        <f t="shared" si="12"/>
        <v>130</v>
      </c>
      <c r="B143" s="17" t="s">
        <v>214</v>
      </c>
      <c r="C143" s="44" t="s">
        <v>306</v>
      </c>
      <c r="D143" s="17" t="s">
        <v>748</v>
      </c>
      <c r="E143" s="96">
        <v>2656546</v>
      </c>
      <c r="F143" s="18">
        <v>1386493</v>
      </c>
      <c r="G143" s="18">
        <v>0</v>
      </c>
      <c r="H143" s="18">
        <v>500</v>
      </c>
      <c r="I143" s="18">
        <v>1270053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</row>
    <row r="144" spans="1:19" s="3" customFormat="1" ht="31.2" outlineLevel="1" x14ac:dyDescent="0.3">
      <c r="A144" s="16">
        <f t="shared" si="12"/>
        <v>131</v>
      </c>
      <c r="B144" s="17" t="s">
        <v>214</v>
      </c>
      <c r="C144" s="44" t="s">
        <v>306</v>
      </c>
      <c r="D144" s="17" t="s">
        <v>942</v>
      </c>
      <c r="E144" s="96">
        <v>2795208</v>
      </c>
      <c r="F144" s="18">
        <v>0</v>
      </c>
      <c r="G144" s="18">
        <v>0</v>
      </c>
      <c r="H144" s="18">
        <v>950</v>
      </c>
      <c r="I144" s="18">
        <v>1582005</v>
      </c>
      <c r="J144" s="18">
        <v>0</v>
      </c>
      <c r="K144" s="18">
        <v>0</v>
      </c>
      <c r="L144" s="18">
        <v>597</v>
      </c>
      <c r="M144" s="18">
        <v>1213203</v>
      </c>
      <c r="N144" s="18">
        <v>0</v>
      </c>
      <c r="O144" s="18">
        <v>0</v>
      </c>
      <c r="P144" s="18">
        <v>0</v>
      </c>
    </row>
    <row r="145" spans="1:16" s="3" customFormat="1" ht="15.6" outlineLevel="1" x14ac:dyDescent="0.3">
      <c r="A145" s="16">
        <f t="shared" si="12"/>
        <v>132</v>
      </c>
      <c r="B145" s="17" t="s">
        <v>214</v>
      </c>
      <c r="C145" s="44" t="s">
        <v>306</v>
      </c>
      <c r="D145" s="17" t="s">
        <v>603</v>
      </c>
      <c r="E145" s="96">
        <v>878057.75</v>
      </c>
      <c r="F145" s="18">
        <v>0</v>
      </c>
      <c r="G145" s="18">
        <v>0</v>
      </c>
      <c r="H145" s="18">
        <v>387</v>
      </c>
      <c r="I145" s="18">
        <v>878057.75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</row>
    <row r="146" spans="1:16" s="3" customFormat="1" ht="15.6" outlineLevel="1" x14ac:dyDescent="0.3">
      <c r="A146" s="16">
        <f t="shared" si="12"/>
        <v>133</v>
      </c>
      <c r="B146" s="17" t="s">
        <v>214</v>
      </c>
      <c r="C146" s="44" t="s">
        <v>306</v>
      </c>
      <c r="D146" s="17" t="s">
        <v>604</v>
      </c>
      <c r="E146" s="96">
        <v>270210.34999999998</v>
      </c>
      <c r="F146" s="18">
        <v>0</v>
      </c>
      <c r="G146" s="18">
        <v>0</v>
      </c>
      <c r="H146" s="18">
        <v>142</v>
      </c>
      <c r="I146" s="18">
        <v>270210.34999999998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</row>
    <row r="147" spans="1:16" s="3" customFormat="1" ht="31.2" outlineLevel="1" x14ac:dyDescent="0.3">
      <c r="A147" s="16">
        <f t="shared" si="12"/>
        <v>134</v>
      </c>
      <c r="B147" s="17" t="s">
        <v>214</v>
      </c>
      <c r="C147" s="44" t="s">
        <v>306</v>
      </c>
      <c r="D147" s="17" t="s">
        <v>605</v>
      </c>
      <c r="E147" s="96">
        <v>6040645.7400000002</v>
      </c>
      <c r="F147" s="18">
        <v>0</v>
      </c>
      <c r="G147" s="18">
        <v>0</v>
      </c>
      <c r="H147" s="18">
        <v>632</v>
      </c>
      <c r="I147" s="18">
        <v>903923</v>
      </c>
      <c r="J147" s="18">
        <v>3</v>
      </c>
      <c r="K147" s="18">
        <v>5136722.74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</row>
    <row r="148" spans="1:16" s="3" customFormat="1" ht="15.6" outlineLevel="1" x14ac:dyDescent="0.3">
      <c r="A148" s="16">
        <f t="shared" si="12"/>
        <v>135</v>
      </c>
      <c r="B148" s="17" t="s">
        <v>214</v>
      </c>
      <c r="C148" s="44" t="s">
        <v>306</v>
      </c>
      <c r="D148" s="17" t="s">
        <v>606</v>
      </c>
      <c r="E148" s="96">
        <v>1924126.6</v>
      </c>
      <c r="F148" s="18">
        <v>0</v>
      </c>
      <c r="G148" s="18">
        <v>0</v>
      </c>
      <c r="H148" s="18">
        <v>343</v>
      </c>
      <c r="I148" s="18">
        <v>1924126.6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</row>
    <row r="149" spans="1:16" s="3" customFormat="1" ht="15.6" outlineLevel="1" x14ac:dyDescent="0.3">
      <c r="A149" s="16">
        <f t="shared" si="12"/>
        <v>136</v>
      </c>
      <c r="B149" s="17" t="s">
        <v>214</v>
      </c>
      <c r="C149" s="44" t="s">
        <v>306</v>
      </c>
      <c r="D149" s="17" t="s">
        <v>607</v>
      </c>
      <c r="E149" s="96">
        <v>1718472</v>
      </c>
      <c r="F149" s="18">
        <v>0</v>
      </c>
      <c r="G149" s="18">
        <v>0</v>
      </c>
      <c r="H149" s="18">
        <v>310</v>
      </c>
      <c r="I149" s="18">
        <v>1718472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</row>
    <row r="150" spans="1:16" s="3" customFormat="1" ht="15.6" outlineLevel="1" x14ac:dyDescent="0.3">
      <c r="A150" s="16">
        <f t="shared" si="12"/>
        <v>137</v>
      </c>
      <c r="B150" s="17" t="s">
        <v>214</v>
      </c>
      <c r="C150" s="44" t="s">
        <v>306</v>
      </c>
      <c r="D150" s="17" t="s">
        <v>608</v>
      </c>
      <c r="E150" s="96">
        <v>6127431.7400000002</v>
      </c>
      <c r="F150" s="18">
        <v>0</v>
      </c>
      <c r="G150" s="18">
        <v>0</v>
      </c>
      <c r="H150" s="18">
        <v>685</v>
      </c>
      <c r="I150" s="18">
        <v>990709</v>
      </c>
      <c r="J150" s="18">
        <v>3</v>
      </c>
      <c r="K150" s="18">
        <v>5136722.74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</row>
    <row r="151" spans="1:16" s="3" customFormat="1" ht="15.6" outlineLevel="1" x14ac:dyDescent="0.3">
      <c r="A151" s="16">
        <f t="shared" si="12"/>
        <v>138</v>
      </c>
      <c r="B151" s="17" t="s">
        <v>214</v>
      </c>
      <c r="C151" s="44" t="s">
        <v>306</v>
      </c>
      <c r="D151" s="17" t="s">
        <v>609</v>
      </c>
      <c r="E151" s="96">
        <v>227132.79999999999</v>
      </c>
      <c r="F151" s="18">
        <v>0</v>
      </c>
      <c r="G151" s="18">
        <v>0</v>
      </c>
      <c r="H151" s="18">
        <v>142</v>
      </c>
      <c r="I151" s="18">
        <v>227132.79999999999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</row>
    <row r="152" spans="1:16" s="3" customFormat="1" ht="15.6" outlineLevel="1" x14ac:dyDescent="0.3">
      <c r="A152" s="16">
        <f t="shared" si="12"/>
        <v>139</v>
      </c>
      <c r="B152" s="17" t="s">
        <v>214</v>
      </c>
      <c r="C152" s="44" t="s">
        <v>306</v>
      </c>
      <c r="D152" s="17" t="s">
        <v>610</v>
      </c>
      <c r="E152" s="96">
        <v>772000</v>
      </c>
      <c r="F152" s="18">
        <v>0</v>
      </c>
      <c r="G152" s="18">
        <v>0</v>
      </c>
      <c r="H152" s="18">
        <v>689</v>
      </c>
      <c r="I152" s="18">
        <v>772000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</row>
    <row r="153" spans="1:16" s="3" customFormat="1" ht="15.6" outlineLevel="1" x14ac:dyDescent="0.3">
      <c r="A153" s="16">
        <f t="shared" si="12"/>
        <v>140</v>
      </c>
      <c r="B153" s="17" t="s">
        <v>214</v>
      </c>
      <c r="C153" s="44" t="s">
        <v>306</v>
      </c>
      <c r="D153" s="17" t="s">
        <v>611</v>
      </c>
      <c r="E153" s="96">
        <v>1145676.31</v>
      </c>
      <c r="F153" s="18">
        <v>561815.31000000006</v>
      </c>
      <c r="G153" s="18">
        <v>0</v>
      </c>
      <c r="H153" s="18">
        <v>300</v>
      </c>
      <c r="I153" s="18">
        <v>583861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</row>
    <row r="154" spans="1:16" s="3" customFormat="1" ht="31.2" outlineLevel="1" x14ac:dyDescent="0.3">
      <c r="A154" s="16">
        <f t="shared" si="12"/>
        <v>141</v>
      </c>
      <c r="B154" s="17" t="s">
        <v>214</v>
      </c>
      <c r="C154" s="44" t="s">
        <v>306</v>
      </c>
      <c r="D154" s="17" t="s">
        <v>612</v>
      </c>
      <c r="E154" s="96">
        <v>684830</v>
      </c>
      <c r="F154" s="18">
        <v>0</v>
      </c>
      <c r="G154" s="18">
        <v>0</v>
      </c>
      <c r="H154" s="18">
        <v>180</v>
      </c>
      <c r="I154" s="18">
        <v>684830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</row>
    <row r="155" spans="1:16" s="3" customFormat="1" ht="15.6" outlineLevel="1" x14ac:dyDescent="0.3">
      <c r="A155" s="16">
        <f t="shared" si="12"/>
        <v>142</v>
      </c>
      <c r="B155" s="17" t="s">
        <v>214</v>
      </c>
      <c r="C155" s="44" t="s">
        <v>306</v>
      </c>
      <c r="D155" s="17" t="s">
        <v>613</v>
      </c>
      <c r="E155" s="96">
        <v>1692794</v>
      </c>
      <c r="F155" s="18">
        <v>0</v>
      </c>
      <c r="G155" s="18">
        <v>0</v>
      </c>
      <c r="H155" s="18">
        <v>380</v>
      </c>
      <c r="I155" s="18">
        <v>1692794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</row>
    <row r="156" spans="1:16" s="3" customFormat="1" ht="15.6" outlineLevel="1" x14ac:dyDescent="0.3">
      <c r="A156" s="16">
        <f t="shared" si="12"/>
        <v>143</v>
      </c>
      <c r="B156" s="17" t="s">
        <v>214</v>
      </c>
      <c r="C156" s="44" t="s">
        <v>306</v>
      </c>
      <c r="D156" s="17" t="s">
        <v>614</v>
      </c>
      <c r="E156" s="96">
        <v>519580</v>
      </c>
      <c r="F156" s="18">
        <v>0</v>
      </c>
      <c r="G156" s="18">
        <v>0</v>
      </c>
      <c r="H156" s="18">
        <v>212</v>
      </c>
      <c r="I156" s="18">
        <v>519580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</row>
    <row r="157" spans="1:16" s="3" customFormat="1" ht="15.6" outlineLevel="1" x14ac:dyDescent="0.3">
      <c r="A157" s="16">
        <f t="shared" si="12"/>
        <v>144</v>
      </c>
      <c r="B157" s="17" t="s">
        <v>214</v>
      </c>
      <c r="C157" s="44" t="s">
        <v>306</v>
      </c>
      <c r="D157" s="17" t="s">
        <v>615</v>
      </c>
      <c r="E157" s="96">
        <v>354749.58</v>
      </c>
      <c r="F157" s="18">
        <v>0</v>
      </c>
      <c r="G157" s="18">
        <v>0</v>
      </c>
      <c r="H157" s="18">
        <v>265</v>
      </c>
      <c r="I157" s="18">
        <v>354749.58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</row>
    <row r="158" spans="1:16" s="3" customFormat="1" ht="15.6" outlineLevel="1" x14ac:dyDescent="0.3">
      <c r="A158" s="16">
        <f t="shared" si="12"/>
        <v>145</v>
      </c>
      <c r="B158" s="17" t="s">
        <v>214</v>
      </c>
      <c r="C158" s="44" t="s">
        <v>306</v>
      </c>
      <c r="D158" s="17" t="s">
        <v>616</v>
      </c>
      <c r="E158" s="96">
        <v>1099623.92</v>
      </c>
      <c r="F158" s="18">
        <v>0</v>
      </c>
      <c r="G158" s="18">
        <v>0</v>
      </c>
      <c r="H158" s="18">
        <v>480</v>
      </c>
      <c r="I158" s="18">
        <v>1099623.92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</row>
    <row r="159" spans="1:16" s="3" customFormat="1" ht="15.6" outlineLevel="1" x14ac:dyDescent="0.3">
      <c r="A159" s="16">
        <f t="shared" si="12"/>
        <v>146</v>
      </c>
      <c r="B159" s="17" t="s">
        <v>214</v>
      </c>
      <c r="C159" s="44" t="s">
        <v>306</v>
      </c>
      <c r="D159" s="17" t="s">
        <v>617</v>
      </c>
      <c r="E159" s="96">
        <v>1106816.6200000001</v>
      </c>
      <c r="F159" s="18">
        <v>0</v>
      </c>
      <c r="G159" s="18">
        <v>0</v>
      </c>
      <c r="H159" s="18">
        <v>709</v>
      </c>
      <c r="I159" s="18">
        <v>1106816.6200000001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</row>
    <row r="160" spans="1:16" s="3" customFormat="1" ht="15.6" outlineLevel="1" x14ac:dyDescent="0.3">
      <c r="A160" s="16">
        <f t="shared" si="12"/>
        <v>147</v>
      </c>
      <c r="B160" s="17" t="s">
        <v>214</v>
      </c>
      <c r="C160" s="44" t="s">
        <v>306</v>
      </c>
      <c r="D160" s="17" t="s">
        <v>618</v>
      </c>
      <c r="E160" s="96">
        <v>594843</v>
      </c>
      <c r="F160" s="18">
        <v>0</v>
      </c>
      <c r="G160" s="18">
        <v>0</v>
      </c>
      <c r="H160" s="18">
        <v>280</v>
      </c>
      <c r="I160" s="18">
        <v>594843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</row>
    <row r="161" spans="1:16" s="3" customFormat="1" ht="15.6" outlineLevel="1" x14ac:dyDescent="0.3">
      <c r="A161" s="16">
        <f t="shared" si="12"/>
        <v>148</v>
      </c>
      <c r="B161" s="17" t="s">
        <v>214</v>
      </c>
      <c r="C161" s="44" t="s">
        <v>306</v>
      </c>
      <c r="D161" s="17" t="s">
        <v>619</v>
      </c>
      <c r="E161" s="96">
        <v>348671.23</v>
      </c>
      <c r="F161" s="18">
        <v>0</v>
      </c>
      <c r="G161" s="18">
        <v>0</v>
      </c>
      <c r="H161" s="18">
        <v>280</v>
      </c>
      <c r="I161" s="18">
        <v>348671.23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</row>
    <row r="162" spans="1:16" s="3" customFormat="1" ht="31.2" outlineLevel="1" x14ac:dyDescent="0.3">
      <c r="A162" s="16">
        <f t="shared" si="12"/>
        <v>149</v>
      </c>
      <c r="B162" s="17" t="s">
        <v>214</v>
      </c>
      <c r="C162" s="44" t="s">
        <v>306</v>
      </c>
      <c r="D162" s="17" t="s">
        <v>985</v>
      </c>
      <c r="E162" s="96">
        <v>2357911</v>
      </c>
      <c r="F162" s="18">
        <v>0</v>
      </c>
      <c r="G162" s="18">
        <v>0</v>
      </c>
      <c r="H162" s="18">
        <v>1180</v>
      </c>
      <c r="I162" s="18">
        <v>2357911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</row>
    <row r="163" spans="1:16" s="3" customFormat="1" ht="15.6" outlineLevel="1" x14ac:dyDescent="0.3">
      <c r="A163" s="16">
        <f t="shared" si="12"/>
        <v>150</v>
      </c>
      <c r="B163" s="17" t="s">
        <v>214</v>
      </c>
      <c r="C163" s="44" t="s">
        <v>306</v>
      </c>
      <c r="D163" s="17" t="s">
        <v>620</v>
      </c>
      <c r="E163" s="96">
        <v>761502</v>
      </c>
      <c r="F163" s="18">
        <v>0</v>
      </c>
      <c r="G163" s="18">
        <v>0</v>
      </c>
      <c r="H163" s="18">
        <v>465</v>
      </c>
      <c r="I163" s="18">
        <v>761502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</row>
    <row r="164" spans="1:16" s="3" customFormat="1" ht="15.6" outlineLevel="1" x14ac:dyDescent="0.3">
      <c r="A164" s="16">
        <f t="shared" si="12"/>
        <v>151</v>
      </c>
      <c r="B164" s="17" t="s">
        <v>214</v>
      </c>
      <c r="C164" s="44" t="s">
        <v>306</v>
      </c>
      <c r="D164" s="17" t="s">
        <v>621</v>
      </c>
      <c r="E164" s="96">
        <v>667456</v>
      </c>
      <c r="F164" s="18">
        <v>0</v>
      </c>
      <c r="G164" s="18">
        <v>0</v>
      </c>
      <c r="H164" s="18">
        <v>360</v>
      </c>
      <c r="I164" s="18">
        <v>667456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</row>
    <row r="165" spans="1:16" s="3" customFormat="1" ht="15.6" outlineLevel="1" x14ac:dyDescent="0.3">
      <c r="A165" s="16">
        <f t="shared" si="12"/>
        <v>152</v>
      </c>
      <c r="B165" s="17" t="s">
        <v>214</v>
      </c>
      <c r="C165" s="44" t="s">
        <v>306</v>
      </c>
      <c r="D165" s="17" t="s">
        <v>622</v>
      </c>
      <c r="E165" s="96">
        <v>1150796</v>
      </c>
      <c r="F165" s="18">
        <v>0</v>
      </c>
      <c r="G165" s="18">
        <v>0</v>
      </c>
      <c r="H165" s="18">
        <v>483</v>
      </c>
      <c r="I165" s="18">
        <v>1150796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</row>
    <row r="166" spans="1:16" s="3" customFormat="1" ht="15.6" outlineLevel="1" x14ac:dyDescent="0.3">
      <c r="A166" s="16">
        <f t="shared" si="12"/>
        <v>153</v>
      </c>
      <c r="B166" s="17" t="s">
        <v>214</v>
      </c>
      <c r="C166" s="44" t="s">
        <v>306</v>
      </c>
      <c r="D166" s="17" t="s">
        <v>623</v>
      </c>
      <c r="E166" s="96">
        <v>2260000</v>
      </c>
      <c r="F166" s="18">
        <v>0</v>
      </c>
      <c r="G166" s="18">
        <v>0</v>
      </c>
      <c r="H166" s="18">
        <v>920</v>
      </c>
      <c r="I166" s="18">
        <v>2260000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s="3" customFormat="1" ht="15.6" outlineLevel="1" x14ac:dyDescent="0.3">
      <c r="A167" s="16">
        <f t="shared" si="12"/>
        <v>154</v>
      </c>
      <c r="B167" s="17" t="s">
        <v>214</v>
      </c>
      <c r="C167" s="44" t="s">
        <v>306</v>
      </c>
      <c r="D167" s="17" t="s">
        <v>624</v>
      </c>
      <c r="E167" s="96">
        <v>694522</v>
      </c>
      <c r="F167" s="18">
        <v>0</v>
      </c>
      <c r="G167" s="18">
        <v>0</v>
      </c>
      <c r="H167" s="18">
        <v>380</v>
      </c>
      <c r="I167" s="18">
        <v>694522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s="3" customFormat="1" ht="15.6" outlineLevel="1" x14ac:dyDescent="0.3">
      <c r="A168" s="16">
        <f t="shared" si="12"/>
        <v>155</v>
      </c>
      <c r="B168" s="17" t="s">
        <v>214</v>
      </c>
      <c r="C168" s="44" t="s">
        <v>306</v>
      </c>
      <c r="D168" s="17" t="s">
        <v>625</v>
      </c>
      <c r="E168" s="96">
        <v>4389772</v>
      </c>
      <c r="F168" s="18">
        <v>0</v>
      </c>
      <c r="G168" s="18">
        <v>0</v>
      </c>
      <c r="H168" s="18">
        <v>880</v>
      </c>
      <c r="I168" s="18">
        <v>2389772</v>
      </c>
      <c r="J168" s="18">
        <v>0</v>
      </c>
      <c r="K168" s="18">
        <v>0</v>
      </c>
      <c r="L168" s="18">
        <v>650</v>
      </c>
      <c r="M168" s="18">
        <v>2000000</v>
      </c>
      <c r="N168" s="18">
        <v>0</v>
      </c>
      <c r="O168" s="18">
        <v>0</v>
      </c>
      <c r="P168" s="18">
        <v>0</v>
      </c>
    </row>
    <row r="169" spans="1:16" s="3" customFormat="1" ht="15.6" outlineLevel="1" x14ac:dyDescent="0.3">
      <c r="A169" s="16">
        <f t="shared" si="12"/>
        <v>156</v>
      </c>
      <c r="B169" s="17" t="s">
        <v>214</v>
      </c>
      <c r="C169" s="44" t="s">
        <v>306</v>
      </c>
      <c r="D169" s="17" t="s">
        <v>626</v>
      </c>
      <c r="E169" s="96">
        <v>534284.13</v>
      </c>
      <c r="F169" s="18">
        <v>0</v>
      </c>
      <c r="G169" s="18">
        <v>0</v>
      </c>
      <c r="H169" s="18">
        <v>252</v>
      </c>
      <c r="I169" s="18">
        <v>534284.13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s="3" customFormat="1" ht="31.2" outlineLevel="1" x14ac:dyDescent="0.3">
      <c r="A170" s="16">
        <f t="shared" si="12"/>
        <v>157</v>
      </c>
      <c r="B170" s="17" t="s">
        <v>214</v>
      </c>
      <c r="C170" s="44" t="s">
        <v>306</v>
      </c>
      <c r="D170" s="17" t="s">
        <v>752</v>
      </c>
      <c r="E170" s="96">
        <v>426790</v>
      </c>
      <c r="F170" s="18">
        <v>0</v>
      </c>
      <c r="G170" s="18">
        <v>0</v>
      </c>
      <c r="H170" s="18">
        <v>400</v>
      </c>
      <c r="I170" s="18">
        <v>426790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</row>
    <row r="171" spans="1:16" s="3" customFormat="1" ht="31.2" outlineLevel="1" x14ac:dyDescent="0.3">
      <c r="A171" s="16">
        <f t="shared" si="12"/>
        <v>158</v>
      </c>
      <c r="B171" s="17" t="s">
        <v>214</v>
      </c>
      <c r="C171" s="44" t="s">
        <v>306</v>
      </c>
      <c r="D171" s="17" t="s">
        <v>627</v>
      </c>
      <c r="E171" s="96">
        <v>2186406</v>
      </c>
      <c r="F171" s="18">
        <v>0</v>
      </c>
      <c r="G171" s="18">
        <v>0</v>
      </c>
      <c r="H171" s="18">
        <v>900</v>
      </c>
      <c r="I171" s="18">
        <v>2186406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s="3" customFormat="1" ht="15.6" outlineLevel="1" x14ac:dyDescent="0.3">
      <c r="A172" s="16">
        <f t="shared" si="12"/>
        <v>159</v>
      </c>
      <c r="B172" s="17" t="s">
        <v>214</v>
      </c>
      <c r="C172" s="44" t="s">
        <v>306</v>
      </c>
      <c r="D172" s="17" t="s">
        <v>628</v>
      </c>
      <c r="E172" s="96">
        <v>1767389</v>
      </c>
      <c r="F172" s="18">
        <v>0</v>
      </c>
      <c r="G172" s="18">
        <v>0</v>
      </c>
      <c r="H172" s="18">
        <v>435</v>
      </c>
      <c r="I172" s="18">
        <v>1767389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s="3" customFormat="1" ht="31.2" outlineLevel="1" x14ac:dyDescent="0.3">
      <c r="A173" s="16">
        <f t="shared" si="12"/>
        <v>160</v>
      </c>
      <c r="B173" s="17" t="s">
        <v>214</v>
      </c>
      <c r="C173" s="44" t="s">
        <v>306</v>
      </c>
      <c r="D173" s="17" t="s">
        <v>629</v>
      </c>
      <c r="E173" s="96">
        <v>496230</v>
      </c>
      <c r="F173" s="18">
        <v>0</v>
      </c>
      <c r="G173" s="18">
        <v>0</v>
      </c>
      <c r="H173" s="18">
        <v>112</v>
      </c>
      <c r="I173" s="18">
        <v>496230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</row>
    <row r="174" spans="1:16" s="3" customFormat="1" ht="31.2" outlineLevel="1" x14ac:dyDescent="0.3">
      <c r="A174" s="16">
        <f t="shared" si="12"/>
        <v>161</v>
      </c>
      <c r="B174" s="17" t="s">
        <v>214</v>
      </c>
      <c r="C174" s="44" t="s">
        <v>306</v>
      </c>
      <c r="D174" s="17" t="s">
        <v>793</v>
      </c>
      <c r="E174" s="96">
        <v>389523</v>
      </c>
      <c r="F174" s="18">
        <v>0</v>
      </c>
      <c r="G174" s="18">
        <v>0</v>
      </c>
      <c r="H174" s="18">
        <v>250</v>
      </c>
      <c r="I174" s="18">
        <v>389523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s="3" customFormat="1" ht="15.6" outlineLevel="1" x14ac:dyDescent="0.3">
      <c r="A175" s="16">
        <f t="shared" si="12"/>
        <v>162</v>
      </c>
      <c r="B175" s="17" t="s">
        <v>214</v>
      </c>
      <c r="C175" s="44" t="s">
        <v>306</v>
      </c>
      <c r="D175" s="17" t="s">
        <v>630</v>
      </c>
      <c r="E175" s="96">
        <v>502717</v>
      </c>
      <c r="F175" s="18">
        <v>0</v>
      </c>
      <c r="G175" s="18">
        <v>0</v>
      </c>
      <c r="H175" s="18">
        <v>260</v>
      </c>
      <c r="I175" s="18">
        <v>502717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</row>
    <row r="176" spans="1:16" s="3" customFormat="1" ht="31.2" outlineLevel="1" x14ac:dyDescent="0.3">
      <c r="A176" s="16">
        <f t="shared" si="12"/>
        <v>163</v>
      </c>
      <c r="B176" s="17" t="s">
        <v>214</v>
      </c>
      <c r="C176" s="44" t="s">
        <v>306</v>
      </c>
      <c r="D176" s="17" t="s">
        <v>631</v>
      </c>
      <c r="E176" s="96">
        <v>2579690</v>
      </c>
      <c r="F176" s="18">
        <v>0</v>
      </c>
      <c r="G176" s="18">
        <v>0</v>
      </c>
      <c r="H176" s="18">
        <v>980</v>
      </c>
      <c r="I176" s="18">
        <v>2579690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s="3" customFormat="1" ht="15.6" outlineLevel="1" x14ac:dyDescent="0.3">
      <c r="A177" s="16">
        <f t="shared" si="12"/>
        <v>164</v>
      </c>
      <c r="B177" s="17" t="s">
        <v>214</v>
      </c>
      <c r="C177" s="44" t="s">
        <v>306</v>
      </c>
      <c r="D177" s="17" t="s">
        <v>632</v>
      </c>
      <c r="E177" s="96">
        <v>874549</v>
      </c>
      <c r="F177" s="18">
        <v>175264</v>
      </c>
      <c r="G177" s="18">
        <v>0</v>
      </c>
      <c r="H177" s="18">
        <v>228</v>
      </c>
      <c r="I177" s="18">
        <v>699285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s="3" customFormat="1" ht="15.6" outlineLevel="1" x14ac:dyDescent="0.3">
      <c r="A178" s="16">
        <f t="shared" si="12"/>
        <v>165</v>
      </c>
      <c r="B178" s="17" t="s">
        <v>214</v>
      </c>
      <c r="C178" s="44" t="s">
        <v>306</v>
      </c>
      <c r="D178" s="17" t="s">
        <v>633</v>
      </c>
      <c r="E178" s="96">
        <v>683519</v>
      </c>
      <c r="F178" s="18">
        <v>0</v>
      </c>
      <c r="G178" s="18">
        <v>0</v>
      </c>
      <c r="H178" s="18">
        <v>362</v>
      </c>
      <c r="I178" s="18">
        <v>683519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</row>
    <row r="179" spans="1:16" s="3" customFormat="1" ht="15.6" outlineLevel="1" x14ac:dyDescent="0.3">
      <c r="A179" s="16">
        <f t="shared" si="12"/>
        <v>166</v>
      </c>
      <c r="B179" s="17" t="s">
        <v>214</v>
      </c>
      <c r="C179" s="44" t="s">
        <v>306</v>
      </c>
      <c r="D179" s="17" t="s">
        <v>634</v>
      </c>
      <c r="E179" s="96">
        <v>484460.23</v>
      </c>
      <c r="F179" s="18">
        <v>0</v>
      </c>
      <c r="G179" s="18">
        <v>0</v>
      </c>
      <c r="H179" s="18">
        <v>305</v>
      </c>
      <c r="I179" s="18">
        <v>484460.23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s="3" customFormat="1" ht="15.6" outlineLevel="1" x14ac:dyDescent="0.3">
      <c r="A180" s="16">
        <f t="shared" si="12"/>
        <v>167</v>
      </c>
      <c r="B180" s="17" t="s">
        <v>214</v>
      </c>
      <c r="C180" s="44" t="s">
        <v>306</v>
      </c>
      <c r="D180" s="17" t="s">
        <v>635</v>
      </c>
      <c r="E180" s="96">
        <v>5594443</v>
      </c>
      <c r="F180" s="18">
        <v>0</v>
      </c>
      <c r="G180" s="18">
        <v>0</v>
      </c>
      <c r="H180" s="18">
        <v>1980</v>
      </c>
      <c r="I180" s="18">
        <v>5594443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</row>
    <row r="181" spans="1:16" s="3" customFormat="1" ht="15.6" outlineLevel="1" x14ac:dyDescent="0.3">
      <c r="A181" s="16">
        <f t="shared" si="12"/>
        <v>168</v>
      </c>
      <c r="B181" s="17" t="s">
        <v>214</v>
      </c>
      <c r="C181" s="44" t="s">
        <v>306</v>
      </c>
      <c r="D181" s="17" t="s">
        <v>636</v>
      </c>
      <c r="E181" s="96">
        <v>3360177</v>
      </c>
      <c r="F181" s="18">
        <v>0</v>
      </c>
      <c r="G181" s="18">
        <v>0</v>
      </c>
      <c r="H181" s="18">
        <v>1470</v>
      </c>
      <c r="I181" s="18">
        <v>3360177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s="3" customFormat="1" ht="31.2" outlineLevel="1" x14ac:dyDescent="0.3">
      <c r="A182" s="16">
        <f t="shared" si="12"/>
        <v>169</v>
      </c>
      <c r="B182" s="17" t="s">
        <v>214</v>
      </c>
      <c r="C182" s="44" t="s">
        <v>306</v>
      </c>
      <c r="D182" s="17" t="s">
        <v>753</v>
      </c>
      <c r="E182" s="96">
        <v>476010</v>
      </c>
      <c r="F182" s="18">
        <v>0</v>
      </c>
      <c r="G182" s="18">
        <v>0</v>
      </c>
      <c r="H182" s="18">
        <v>390</v>
      </c>
      <c r="I182" s="18">
        <v>476010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s="3" customFormat="1" ht="15.6" outlineLevel="1" x14ac:dyDescent="0.3">
      <c r="A183" s="16">
        <f t="shared" si="12"/>
        <v>170</v>
      </c>
      <c r="B183" s="17" t="s">
        <v>214</v>
      </c>
      <c r="C183" s="44" t="s">
        <v>306</v>
      </c>
      <c r="D183" s="17" t="s">
        <v>637</v>
      </c>
      <c r="E183" s="96">
        <v>984897</v>
      </c>
      <c r="F183" s="18">
        <v>0</v>
      </c>
      <c r="G183" s="18">
        <v>0</v>
      </c>
      <c r="H183" s="18">
        <v>456</v>
      </c>
      <c r="I183" s="18">
        <v>984897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</row>
    <row r="184" spans="1:16" s="3" customFormat="1" ht="15.6" outlineLevel="1" x14ac:dyDescent="0.3">
      <c r="A184" s="16">
        <f t="shared" si="12"/>
        <v>171</v>
      </c>
      <c r="B184" s="17" t="s">
        <v>214</v>
      </c>
      <c r="C184" s="44" t="s">
        <v>306</v>
      </c>
      <c r="D184" s="17" t="s">
        <v>638</v>
      </c>
      <c r="E184" s="96">
        <v>1490146</v>
      </c>
      <c r="F184" s="18">
        <v>0</v>
      </c>
      <c r="G184" s="18">
        <v>0</v>
      </c>
      <c r="H184" s="18">
        <v>920</v>
      </c>
      <c r="I184" s="18">
        <v>1490146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s="3" customFormat="1" ht="15.6" outlineLevel="1" x14ac:dyDescent="0.3">
      <c r="A185" s="16">
        <f t="shared" si="12"/>
        <v>172</v>
      </c>
      <c r="B185" s="17" t="s">
        <v>214</v>
      </c>
      <c r="C185" s="44" t="s">
        <v>306</v>
      </c>
      <c r="D185" s="17" t="s">
        <v>639</v>
      </c>
      <c r="E185" s="96">
        <v>795177</v>
      </c>
      <c r="F185" s="18">
        <v>0</v>
      </c>
      <c r="G185" s="18">
        <v>0</v>
      </c>
      <c r="H185" s="18">
        <v>360</v>
      </c>
      <c r="I185" s="18">
        <v>795177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</row>
    <row r="186" spans="1:16" s="3" customFormat="1" ht="15.6" outlineLevel="1" x14ac:dyDescent="0.3">
      <c r="A186" s="16">
        <f t="shared" si="12"/>
        <v>173</v>
      </c>
      <c r="B186" s="17" t="s">
        <v>214</v>
      </c>
      <c r="C186" s="44" t="s">
        <v>306</v>
      </c>
      <c r="D186" s="17" t="s">
        <v>640</v>
      </c>
      <c r="E186" s="96">
        <v>1058378</v>
      </c>
      <c r="F186" s="18">
        <v>0</v>
      </c>
      <c r="G186" s="18">
        <v>0</v>
      </c>
      <c r="H186" s="18">
        <v>465</v>
      </c>
      <c r="I186" s="18">
        <v>1058378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s="3" customFormat="1" ht="15.6" outlineLevel="1" x14ac:dyDescent="0.3">
      <c r="A187" s="16">
        <f t="shared" si="12"/>
        <v>174</v>
      </c>
      <c r="B187" s="17" t="s">
        <v>214</v>
      </c>
      <c r="C187" s="44" t="s">
        <v>306</v>
      </c>
      <c r="D187" s="17" t="s">
        <v>641</v>
      </c>
      <c r="E187" s="96">
        <v>1858974</v>
      </c>
      <c r="F187" s="18">
        <v>0</v>
      </c>
      <c r="G187" s="18">
        <v>0</v>
      </c>
      <c r="H187" s="18">
        <v>730</v>
      </c>
      <c r="I187" s="18">
        <v>1858974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</row>
    <row r="188" spans="1:16" s="3" customFormat="1" ht="15.6" outlineLevel="1" x14ac:dyDescent="0.3">
      <c r="A188" s="16">
        <f t="shared" si="12"/>
        <v>175</v>
      </c>
      <c r="B188" s="17" t="s">
        <v>214</v>
      </c>
      <c r="C188" s="44" t="s">
        <v>306</v>
      </c>
      <c r="D188" s="17" t="s">
        <v>642</v>
      </c>
      <c r="E188" s="96">
        <v>619369.81000000006</v>
      </c>
      <c r="F188" s="18">
        <v>0</v>
      </c>
      <c r="G188" s="18">
        <v>0</v>
      </c>
      <c r="H188" s="18">
        <v>161</v>
      </c>
      <c r="I188" s="18">
        <v>619369.81000000006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</row>
    <row r="189" spans="1:16" s="3" customFormat="1" ht="15.6" outlineLevel="1" x14ac:dyDescent="0.3">
      <c r="A189" s="16">
        <f t="shared" si="12"/>
        <v>176</v>
      </c>
      <c r="B189" s="17" t="s">
        <v>214</v>
      </c>
      <c r="C189" s="44" t="s">
        <v>306</v>
      </c>
      <c r="D189" s="17" t="s">
        <v>643</v>
      </c>
      <c r="E189" s="96">
        <v>477316</v>
      </c>
      <c r="F189" s="18">
        <v>0</v>
      </c>
      <c r="G189" s="18">
        <v>0</v>
      </c>
      <c r="H189" s="18">
        <v>217</v>
      </c>
      <c r="I189" s="18">
        <v>477316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s="3" customFormat="1" ht="15.6" outlineLevel="1" x14ac:dyDescent="0.3">
      <c r="A190" s="16">
        <f t="shared" si="12"/>
        <v>177</v>
      </c>
      <c r="B190" s="17" t="s">
        <v>214</v>
      </c>
      <c r="C190" s="44" t="s">
        <v>306</v>
      </c>
      <c r="D190" s="17" t="s">
        <v>644</v>
      </c>
      <c r="E190" s="96">
        <v>494244.22</v>
      </c>
      <c r="F190" s="18">
        <v>0</v>
      </c>
      <c r="G190" s="18">
        <v>0</v>
      </c>
      <c r="H190" s="18">
        <v>410</v>
      </c>
      <c r="I190" s="18">
        <v>494244.22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</row>
    <row r="191" spans="1:16" s="3" customFormat="1" ht="31.2" outlineLevel="1" x14ac:dyDescent="0.3">
      <c r="A191" s="16">
        <f t="shared" si="12"/>
        <v>178</v>
      </c>
      <c r="B191" s="17" t="s">
        <v>214</v>
      </c>
      <c r="C191" s="44" t="s">
        <v>306</v>
      </c>
      <c r="D191" s="17" t="s">
        <v>754</v>
      </c>
      <c r="E191" s="96">
        <v>1363944.88</v>
      </c>
      <c r="F191" s="18">
        <v>0</v>
      </c>
      <c r="G191" s="18">
        <v>0</v>
      </c>
      <c r="H191" s="18">
        <v>650</v>
      </c>
      <c r="I191" s="18">
        <v>1363944.88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</row>
    <row r="192" spans="1:16" s="3" customFormat="1" ht="15.6" outlineLevel="1" x14ac:dyDescent="0.3">
      <c r="A192" s="16">
        <f t="shared" si="12"/>
        <v>179</v>
      </c>
      <c r="B192" s="17" t="s">
        <v>214</v>
      </c>
      <c r="C192" s="44" t="s">
        <v>306</v>
      </c>
      <c r="D192" s="17" t="s">
        <v>645</v>
      </c>
      <c r="E192" s="96">
        <v>489700</v>
      </c>
      <c r="F192" s="18">
        <v>0</v>
      </c>
      <c r="G192" s="18">
        <v>0</v>
      </c>
      <c r="H192" s="18">
        <v>261</v>
      </c>
      <c r="I192" s="18">
        <v>489700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</row>
    <row r="193" spans="1:16" s="3" customFormat="1" ht="15.6" outlineLevel="1" x14ac:dyDescent="0.3">
      <c r="A193" s="16">
        <f t="shared" si="12"/>
        <v>180</v>
      </c>
      <c r="B193" s="17" t="s">
        <v>214</v>
      </c>
      <c r="C193" s="44" t="s">
        <v>306</v>
      </c>
      <c r="D193" s="17" t="s">
        <v>646</v>
      </c>
      <c r="E193" s="96">
        <v>1008035</v>
      </c>
      <c r="F193" s="18">
        <v>0</v>
      </c>
      <c r="G193" s="18">
        <v>0</v>
      </c>
      <c r="H193" s="18">
        <v>338</v>
      </c>
      <c r="I193" s="18">
        <v>1008035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</row>
    <row r="194" spans="1:16" s="3" customFormat="1" ht="15.6" outlineLevel="1" x14ac:dyDescent="0.3">
      <c r="A194" s="16">
        <f t="shared" si="12"/>
        <v>181</v>
      </c>
      <c r="B194" s="17" t="s">
        <v>214</v>
      </c>
      <c r="C194" s="44" t="s">
        <v>306</v>
      </c>
      <c r="D194" s="17" t="s">
        <v>647</v>
      </c>
      <c r="E194" s="96">
        <v>1131419</v>
      </c>
      <c r="F194" s="18">
        <v>0</v>
      </c>
      <c r="G194" s="18">
        <v>0</v>
      </c>
      <c r="H194" s="18">
        <v>530</v>
      </c>
      <c r="I194" s="18">
        <v>1131419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</row>
    <row r="195" spans="1:16" s="3" customFormat="1" ht="15.6" outlineLevel="1" x14ac:dyDescent="0.3">
      <c r="A195" s="16">
        <f t="shared" si="12"/>
        <v>182</v>
      </c>
      <c r="B195" s="17" t="s">
        <v>214</v>
      </c>
      <c r="C195" s="44" t="s">
        <v>306</v>
      </c>
      <c r="D195" s="17" t="s">
        <v>648</v>
      </c>
      <c r="E195" s="96">
        <v>872179</v>
      </c>
      <c r="F195" s="18">
        <v>0</v>
      </c>
      <c r="G195" s="18">
        <v>0</v>
      </c>
      <c r="H195" s="18">
        <v>450</v>
      </c>
      <c r="I195" s="18">
        <v>872179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</row>
    <row r="196" spans="1:16" s="3" customFormat="1" ht="15.6" outlineLevel="1" x14ac:dyDescent="0.3">
      <c r="A196" s="16">
        <f t="shared" si="12"/>
        <v>183</v>
      </c>
      <c r="B196" s="17" t="s">
        <v>214</v>
      </c>
      <c r="C196" s="44" t="s">
        <v>306</v>
      </c>
      <c r="D196" s="17" t="s">
        <v>649</v>
      </c>
      <c r="E196" s="96">
        <v>890198</v>
      </c>
      <c r="F196" s="18">
        <v>0</v>
      </c>
      <c r="G196" s="18">
        <v>0</v>
      </c>
      <c r="H196" s="18">
        <v>320</v>
      </c>
      <c r="I196" s="18">
        <v>890198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</row>
    <row r="197" spans="1:16" s="3" customFormat="1" ht="15.6" outlineLevel="1" x14ac:dyDescent="0.3">
      <c r="A197" s="16">
        <f t="shared" si="12"/>
        <v>184</v>
      </c>
      <c r="B197" s="17" t="s">
        <v>214</v>
      </c>
      <c r="C197" s="44" t="s">
        <v>306</v>
      </c>
      <c r="D197" s="17" t="s">
        <v>650</v>
      </c>
      <c r="E197" s="96">
        <v>577671.16</v>
      </c>
      <c r="F197" s="18">
        <v>0</v>
      </c>
      <c r="G197" s="18">
        <v>0</v>
      </c>
      <c r="H197" s="18">
        <v>250</v>
      </c>
      <c r="I197" s="18">
        <v>577671.16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</row>
    <row r="198" spans="1:16" s="3" customFormat="1" ht="15.6" outlineLevel="1" x14ac:dyDescent="0.3">
      <c r="A198" s="16">
        <f t="shared" si="12"/>
        <v>185</v>
      </c>
      <c r="B198" s="17" t="s">
        <v>214</v>
      </c>
      <c r="C198" s="44" t="s">
        <v>306</v>
      </c>
      <c r="D198" s="17" t="s">
        <v>651</v>
      </c>
      <c r="E198" s="96">
        <v>913507.48</v>
      </c>
      <c r="F198" s="18">
        <v>0</v>
      </c>
      <c r="G198" s="18">
        <v>0</v>
      </c>
      <c r="H198" s="18">
        <v>495</v>
      </c>
      <c r="I198" s="18">
        <v>913507.48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</row>
    <row r="199" spans="1:16" s="3" customFormat="1" ht="15.6" outlineLevel="1" x14ac:dyDescent="0.3">
      <c r="A199" s="16">
        <f t="shared" si="12"/>
        <v>186</v>
      </c>
      <c r="B199" s="17" t="s">
        <v>214</v>
      </c>
      <c r="C199" s="44" t="s">
        <v>306</v>
      </c>
      <c r="D199" s="17" t="s">
        <v>652</v>
      </c>
      <c r="E199" s="96">
        <v>573158.61</v>
      </c>
      <c r="F199" s="18">
        <v>0</v>
      </c>
      <c r="G199" s="18">
        <v>0</v>
      </c>
      <c r="H199" s="18">
        <v>209</v>
      </c>
      <c r="I199" s="18">
        <v>573158.61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s="3" customFormat="1" ht="15.6" outlineLevel="1" x14ac:dyDescent="0.3">
      <c r="A200" s="16">
        <f t="shared" si="12"/>
        <v>187</v>
      </c>
      <c r="B200" s="17" t="s">
        <v>214</v>
      </c>
      <c r="C200" s="44" t="s">
        <v>306</v>
      </c>
      <c r="D200" s="17" t="s">
        <v>653</v>
      </c>
      <c r="E200" s="96">
        <v>412155.33</v>
      </c>
      <c r="F200" s="18">
        <v>0</v>
      </c>
      <c r="G200" s="18">
        <v>0</v>
      </c>
      <c r="H200" s="18">
        <v>208</v>
      </c>
      <c r="I200" s="18">
        <v>412155.33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</row>
    <row r="201" spans="1:16" s="3" customFormat="1" ht="15.6" outlineLevel="1" x14ac:dyDescent="0.3">
      <c r="A201" s="16">
        <f t="shared" si="12"/>
        <v>188</v>
      </c>
      <c r="B201" s="17" t="s">
        <v>214</v>
      </c>
      <c r="C201" s="44" t="s">
        <v>306</v>
      </c>
      <c r="D201" s="17" t="s">
        <v>654</v>
      </c>
      <c r="E201" s="96">
        <v>1175322</v>
      </c>
      <c r="F201" s="18">
        <v>0</v>
      </c>
      <c r="G201" s="18">
        <v>0</v>
      </c>
      <c r="H201" s="18">
        <v>552</v>
      </c>
      <c r="I201" s="18">
        <v>1175322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</row>
    <row r="202" spans="1:16" s="3" customFormat="1" ht="15.6" outlineLevel="1" x14ac:dyDescent="0.3">
      <c r="A202" s="16">
        <f t="shared" ref="A202:A265" si="13">A201+1</f>
        <v>189</v>
      </c>
      <c r="B202" s="17" t="s">
        <v>214</v>
      </c>
      <c r="C202" s="44" t="s">
        <v>306</v>
      </c>
      <c r="D202" s="17" t="s">
        <v>655</v>
      </c>
      <c r="E202" s="96">
        <v>1454377</v>
      </c>
      <c r="F202" s="18">
        <v>0</v>
      </c>
      <c r="G202" s="18">
        <v>0</v>
      </c>
      <c r="H202" s="18">
        <v>900</v>
      </c>
      <c r="I202" s="18">
        <v>1454377</v>
      </c>
      <c r="J202" s="18">
        <v>0</v>
      </c>
      <c r="K202" s="18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</row>
    <row r="203" spans="1:16" s="3" customFormat="1" ht="15.6" outlineLevel="1" x14ac:dyDescent="0.3">
      <c r="A203" s="16">
        <f t="shared" si="13"/>
        <v>190</v>
      </c>
      <c r="B203" s="17" t="s">
        <v>214</v>
      </c>
      <c r="C203" s="44" t="s">
        <v>306</v>
      </c>
      <c r="D203" s="17" t="s">
        <v>656</v>
      </c>
      <c r="E203" s="96">
        <v>1466300</v>
      </c>
      <c r="F203" s="18">
        <v>0</v>
      </c>
      <c r="G203" s="18">
        <v>0</v>
      </c>
      <c r="H203" s="18">
        <v>660</v>
      </c>
      <c r="I203" s="18">
        <v>1466300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</row>
    <row r="204" spans="1:16" s="3" customFormat="1" ht="31.2" outlineLevel="1" x14ac:dyDescent="0.3">
      <c r="A204" s="16">
        <f t="shared" si="13"/>
        <v>191</v>
      </c>
      <c r="B204" s="17" t="s">
        <v>214</v>
      </c>
      <c r="C204" s="44" t="s">
        <v>306</v>
      </c>
      <c r="D204" s="17" t="s">
        <v>987</v>
      </c>
      <c r="E204" s="96">
        <v>1082464</v>
      </c>
      <c r="F204" s="18">
        <v>0</v>
      </c>
      <c r="G204" s="18">
        <v>0</v>
      </c>
      <c r="H204" s="18">
        <v>450</v>
      </c>
      <c r="I204" s="18">
        <v>1082464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</row>
    <row r="205" spans="1:16" s="3" customFormat="1" ht="15.6" outlineLevel="1" x14ac:dyDescent="0.3">
      <c r="A205" s="16">
        <f t="shared" si="13"/>
        <v>192</v>
      </c>
      <c r="B205" s="17" t="s">
        <v>214</v>
      </c>
      <c r="C205" s="44" t="s">
        <v>306</v>
      </c>
      <c r="D205" s="17" t="s">
        <v>657</v>
      </c>
      <c r="E205" s="96">
        <v>983743</v>
      </c>
      <c r="F205" s="18">
        <v>0</v>
      </c>
      <c r="G205" s="18">
        <v>0</v>
      </c>
      <c r="H205" s="18">
        <v>340</v>
      </c>
      <c r="I205" s="18">
        <v>983743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</row>
    <row r="206" spans="1:16" s="3" customFormat="1" ht="15.6" outlineLevel="1" x14ac:dyDescent="0.3">
      <c r="A206" s="16">
        <f t="shared" si="13"/>
        <v>193</v>
      </c>
      <c r="B206" s="17" t="s">
        <v>214</v>
      </c>
      <c r="C206" s="44" t="s">
        <v>306</v>
      </c>
      <c r="D206" s="17" t="s">
        <v>658</v>
      </c>
      <c r="E206" s="96">
        <v>3532132</v>
      </c>
      <c r="F206" s="18">
        <v>0</v>
      </c>
      <c r="G206" s="18">
        <v>0</v>
      </c>
      <c r="H206" s="18">
        <v>820</v>
      </c>
      <c r="I206" s="18">
        <v>3532132</v>
      </c>
      <c r="J206" s="18">
        <v>0</v>
      </c>
      <c r="K206" s="18">
        <v>0</v>
      </c>
      <c r="L206" s="18">
        <v>0</v>
      </c>
      <c r="M206" s="18">
        <v>0</v>
      </c>
      <c r="N206" s="18">
        <v>0</v>
      </c>
      <c r="O206" s="18">
        <v>0</v>
      </c>
      <c r="P206" s="18">
        <v>0</v>
      </c>
    </row>
    <row r="207" spans="1:16" s="3" customFormat="1" ht="15.6" outlineLevel="1" x14ac:dyDescent="0.3">
      <c r="A207" s="16">
        <f t="shared" si="13"/>
        <v>194</v>
      </c>
      <c r="B207" s="17" t="s">
        <v>214</v>
      </c>
      <c r="C207" s="44" t="s">
        <v>306</v>
      </c>
      <c r="D207" s="17" t="s">
        <v>659</v>
      </c>
      <c r="E207" s="96">
        <v>2100810.81</v>
      </c>
      <c r="F207" s="18">
        <v>0</v>
      </c>
      <c r="G207" s="18">
        <v>0</v>
      </c>
      <c r="H207" s="18">
        <v>730</v>
      </c>
      <c r="I207" s="18">
        <v>2100810.81</v>
      </c>
      <c r="J207" s="18">
        <v>0</v>
      </c>
      <c r="K207" s="18">
        <v>0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</row>
    <row r="208" spans="1:16" s="3" customFormat="1" ht="15.6" outlineLevel="1" x14ac:dyDescent="0.3">
      <c r="A208" s="16">
        <f t="shared" si="13"/>
        <v>195</v>
      </c>
      <c r="B208" s="17" t="s">
        <v>214</v>
      </c>
      <c r="C208" s="44" t="s">
        <v>306</v>
      </c>
      <c r="D208" s="17" t="s">
        <v>660</v>
      </c>
      <c r="E208" s="96">
        <v>445723</v>
      </c>
      <c r="F208" s="18">
        <v>0</v>
      </c>
      <c r="G208" s="18">
        <v>0</v>
      </c>
      <c r="H208" s="18">
        <v>170</v>
      </c>
      <c r="I208" s="18">
        <v>445723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</row>
    <row r="209" spans="1:16" s="3" customFormat="1" ht="15.6" outlineLevel="1" x14ac:dyDescent="0.3">
      <c r="A209" s="16">
        <f t="shared" si="13"/>
        <v>196</v>
      </c>
      <c r="B209" s="17" t="s">
        <v>214</v>
      </c>
      <c r="C209" s="44" t="s">
        <v>306</v>
      </c>
      <c r="D209" s="17" t="s">
        <v>661</v>
      </c>
      <c r="E209" s="96">
        <v>511190</v>
      </c>
      <c r="F209" s="18">
        <v>0</v>
      </c>
      <c r="G209" s="18">
        <v>0</v>
      </c>
      <c r="H209" s="18">
        <v>150</v>
      </c>
      <c r="I209" s="18">
        <v>511190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</row>
    <row r="210" spans="1:16" s="3" customFormat="1" ht="15.6" outlineLevel="1" x14ac:dyDescent="0.3">
      <c r="A210" s="16">
        <f t="shared" si="13"/>
        <v>197</v>
      </c>
      <c r="B210" s="17" t="s">
        <v>214</v>
      </c>
      <c r="C210" s="44" t="s">
        <v>306</v>
      </c>
      <c r="D210" s="17" t="s">
        <v>662</v>
      </c>
      <c r="E210" s="96">
        <v>3532430</v>
      </c>
      <c r="F210" s="18">
        <v>1977170</v>
      </c>
      <c r="G210" s="18">
        <v>0</v>
      </c>
      <c r="H210" s="18">
        <v>915</v>
      </c>
      <c r="I210" s="18">
        <v>1555260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</row>
    <row r="211" spans="1:16" s="3" customFormat="1" ht="15.6" outlineLevel="1" x14ac:dyDescent="0.3">
      <c r="A211" s="16">
        <f t="shared" si="13"/>
        <v>198</v>
      </c>
      <c r="B211" s="17" t="s">
        <v>214</v>
      </c>
      <c r="C211" s="44" t="s">
        <v>306</v>
      </c>
      <c r="D211" s="17" t="s">
        <v>663</v>
      </c>
      <c r="E211" s="96">
        <v>2413861.34</v>
      </c>
      <c r="F211" s="18">
        <v>0</v>
      </c>
      <c r="G211" s="18">
        <v>0</v>
      </c>
      <c r="H211" s="18">
        <v>1400</v>
      </c>
      <c r="I211" s="18">
        <v>2413861.34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</row>
    <row r="212" spans="1:16" s="3" customFormat="1" ht="15.6" outlineLevel="1" x14ac:dyDescent="0.3">
      <c r="A212" s="16">
        <f t="shared" si="13"/>
        <v>199</v>
      </c>
      <c r="B212" s="17" t="s">
        <v>214</v>
      </c>
      <c r="C212" s="44" t="s">
        <v>306</v>
      </c>
      <c r="D212" s="17" t="s">
        <v>664</v>
      </c>
      <c r="E212" s="96">
        <v>1224525.82</v>
      </c>
      <c r="F212" s="18">
        <v>0</v>
      </c>
      <c r="G212" s="18">
        <v>0</v>
      </c>
      <c r="H212" s="18">
        <v>660</v>
      </c>
      <c r="I212" s="18">
        <v>1224525.82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</row>
    <row r="213" spans="1:16" s="3" customFormat="1" ht="31.2" outlineLevel="1" x14ac:dyDescent="0.3">
      <c r="A213" s="16">
        <f t="shared" si="13"/>
        <v>200</v>
      </c>
      <c r="B213" s="17" t="s">
        <v>214</v>
      </c>
      <c r="C213" s="44" t="s">
        <v>306</v>
      </c>
      <c r="D213" s="17" t="s">
        <v>665</v>
      </c>
      <c r="E213" s="96">
        <v>2776338</v>
      </c>
      <c r="F213" s="18">
        <v>0</v>
      </c>
      <c r="G213" s="18">
        <v>0</v>
      </c>
      <c r="H213" s="18">
        <v>1360</v>
      </c>
      <c r="I213" s="18">
        <v>2776338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</row>
    <row r="214" spans="1:16" s="3" customFormat="1" ht="15.6" outlineLevel="1" x14ac:dyDescent="0.3">
      <c r="A214" s="16">
        <f t="shared" si="13"/>
        <v>201</v>
      </c>
      <c r="B214" s="17" t="s">
        <v>214</v>
      </c>
      <c r="C214" s="44" t="s">
        <v>306</v>
      </c>
      <c r="D214" s="17" t="s">
        <v>666</v>
      </c>
      <c r="E214" s="96">
        <v>684780</v>
      </c>
      <c r="F214" s="18">
        <v>0</v>
      </c>
      <c r="G214" s="18">
        <v>0</v>
      </c>
      <c r="H214" s="18">
        <v>380</v>
      </c>
      <c r="I214" s="18">
        <v>684780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</row>
    <row r="215" spans="1:16" s="3" customFormat="1" ht="15.6" outlineLevel="1" x14ac:dyDescent="0.3">
      <c r="A215" s="16">
        <f t="shared" si="13"/>
        <v>202</v>
      </c>
      <c r="B215" s="17" t="s">
        <v>214</v>
      </c>
      <c r="C215" s="44" t="s">
        <v>306</v>
      </c>
      <c r="D215" s="17" t="s">
        <v>667</v>
      </c>
      <c r="E215" s="96">
        <v>978609</v>
      </c>
      <c r="F215" s="18">
        <v>0</v>
      </c>
      <c r="G215" s="18">
        <v>0</v>
      </c>
      <c r="H215" s="18">
        <v>515</v>
      </c>
      <c r="I215" s="18">
        <v>978609</v>
      </c>
      <c r="J215" s="18">
        <v>0</v>
      </c>
      <c r="K215" s="18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</row>
    <row r="216" spans="1:16" s="3" customFormat="1" ht="31.2" outlineLevel="1" x14ac:dyDescent="0.3">
      <c r="A216" s="16">
        <f t="shared" si="13"/>
        <v>203</v>
      </c>
      <c r="B216" s="17" t="s">
        <v>214</v>
      </c>
      <c r="C216" s="44" t="s">
        <v>306</v>
      </c>
      <c r="D216" s="17" t="s">
        <v>668</v>
      </c>
      <c r="E216" s="96">
        <v>586778.98</v>
      </c>
      <c r="F216" s="18">
        <v>0</v>
      </c>
      <c r="G216" s="18">
        <v>0</v>
      </c>
      <c r="H216" s="18">
        <v>411</v>
      </c>
      <c r="I216" s="18">
        <v>586778.98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s="3" customFormat="1" ht="15.6" outlineLevel="1" x14ac:dyDescent="0.3">
      <c r="A217" s="16">
        <f t="shared" si="13"/>
        <v>204</v>
      </c>
      <c r="B217" s="17" t="s">
        <v>214</v>
      </c>
      <c r="C217" s="44" t="s">
        <v>306</v>
      </c>
      <c r="D217" s="17" t="s">
        <v>669</v>
      </c>
      <c r="E217" s="96">
        <v>465000</v>
      </c>
      <c r="F217" s="18">
        <v>0</v>
      </c>
      <c r="G217" s="18">
        <v>0</v>
      </c>
      <c r="H217" s="18">
        <v>262</v>
      </c>
      <c r="I217" s="18">
        <v>465000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</row>
    <row r="218" spans="1:16" s="3" customFormat="1" ht="15.6" outlineLevel="1" x14ac:dyDescent="0.3">
      <c r="A218" s="16">
        <f t="shared" si="13"/>
        <v>205</v>
      </c>
      <c r="B218" s="17" t="s">
        <v>214</v>
      </c>
      <c r="C218" s="44" t="s">
        <v>306</v>
      </c>
      <c r="D218" s="17" t="s">
        <v>670</v>
      </c>
      <c r="E218" s="96">
        <v>1607697</v>
      </c>
      <c r="F218" s="18">
        <v>0</v>
      </c>
      <c r="G218" s="18">
        <v>0</v>
      </c>
      <c r="H218" s="18">
        <v>968</v>
      </c>
      <c r="I218" s="18">
        <v>1607697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s="3" customFormat="1" ht="15.6" outlineLevel="1" x14ac:dyDescent="0.3">
      <c r="A219" s="16">
        <f t="shared" si="13"/>
        <v>206</v>
      </c>
      <c r="B219" s="17" t="s">
        <v>214</v>
      </c>
      <c r="C219" s="44" t="s">
        <v>306</v>
      </c>
      <c r="D219" s="17" t="s">
        <v>671</v>
      </c>
      <c r="E219" s="96">
        <v>2108007</v>
      </c>
      <c r="F219" s="18">
        <v>0</v>
      </c>
      <c r="G219" s="18">
        <v>0</v>
      </c>
      <c r="H219" s="18">
        <v>1097</v>
      </c>
      <c r="I219" s="18">
        <v>2108007</v>
      </c>
      <c r="J219" s="18">
        <v>0</v>
      </c>
      <c r="K219" s="18">
        <v>0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s="3" customFormat="1" ht="15.6" outlineLevel="1" x14ac:dyDescent="0.3">
      <c r="A220" s="16">
        <f t="shared" si="13"/>
        <v>207</v>
      </c>
      <c r="B220" s="17" t="s">
        <v>214</v>
      </c>
      <c r="C220" s="44" t="s">
        <v>306</v>
      </c>
      <c r="D220" s="17" t="s">
        <v>672</v>
      </c>
      <c r="E220" s="96">
        <v>1628065</v>
      </c>
      <c r="F220" s="18">
        <v>0</v>
      </c>
      <c r="G220" s="18">
        <v>0</v>
      </c>
      <c r="H220" s="18">
        <v>1394</v>
      </c>
      <c r="I220" s="18">
        <v>1628065</v>
      </c>
      <c r="J220" s="18">
        <v>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</row>
    <row r="221" spans="1:16" s="3" customFormat="1" ht="15.6" outlineLevel="1" x14ac:dyDescent="0.3">
      <c r="A221" s="16">
        <f t="shared" si="13"/>
        <v>208</v>
      </c>
      <c r="B221" s="17" t="s">
        <v>214</v>
      </c>
      <c r="C221" s="44" t="s">
        <v>306</v>
      </c>
      <c r="D221" s="17" t="s">
        <v>673</v>
      </c>
      <c r="E221" s="96">
        <v>184877.24</v>
      </c>
      <c r="F221" s="18">
        <v>184877.24</v>
      </c>
      <c r="G221" s="18">
        <v>0</v>
      </c>
      <c r="H221" s="18">
        <v>0</v>
      </c>
      <c r="I221" s="18">
        <v>0</v>
      </c>
      <c r="J221" s="18">
        <v>0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s="3" customFormat="1" ht="15.6" outlineLevel="1" x14ac:dyDescent="0.3">
      <c r="A222" s="16">
        <f t="shared" si="13"/>
        <v>209</v>
      </c>
      <c r="B222" s="17" t="s">
        <v>214</v>
      </c>
      <c r="C222" s="44" t="s">
        <v>306</v>
      </c>
      <c r="D222" s="17" t="s">
        <v>674</v>
      </c>
      <c r="E222" s="96">
        <v>439867.97</v>
      </c>
      <c r="F222" s="18">
        <v>439867.97</v>
      </c>
      <c r="G222" s="18">
        <v>0</v>
      </c>
      <c r="H222" s="18">
        <v>0</v>
      </c>
      <c r="I222" s="18">
        <v>0</v>
      </c>
      <c r="J222" s="18">
        <v>0</v>
      </c>
      <c r="K222" s="18">
        <v>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</row>
    <row r="223" spans="1:16" s="3" customFormat="1" ht="31.2" outlineLevel="1" x14ac:dyDescent="0.3">
      <c r="A223" s="16">
        <f t="shared" si="13"/>
        <v>210</v>
      </c>
      <c r="B223" s="17" t="s">
        <v>214</v>
      </c>
      <c r="C223" s="44" t="s">
        <v>306</v>
      </c>
      <c r="D223" s="17" t="s">
        <v>675</v>
      </c>
      <c r="E223" s="96">
        <v>122454.22</v>
      </c>
      <c r="F223" s="18">
        <v>122454.22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</row>
    <row r="224" spans="1:16" s="3" customFormat="1" ht="15.6" outlineLevel="1" x14ac:dyDescent="0.3">
      <c r="A224" s="16">
        <f t="shared" si="13"/>
        <v>211</v>
      </c>
      <c r="B224" s="17" t="s">
        <v>214</v>
      </c>
      <c r="C224" s="44" t="s">
        <v>306</v>
      </c>
      <c r="D224" s="17" t="s">
        <v>676</v>
      </c>
      <c r="E224" s="96">
        <v>150136.23000000001</v>
      </c>
      <c r="F224" s="18">
        <v>150136.23000000001</v>
      </c>
      <c r="G224" s="18">
        <v>0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</row>
    <row r="225" spans="1:16" s="3" customFormat="1" ht="15.6" outlineLevel="1" x14ac:dyDescent="0.3">
      <c r="A225" s="16">
        <f t="shared" si="13"/>
        <v>212</v>
      </c>
      <c r="B225" s="17" t="s">
        <v>214</v>
      </c>
      <c r="C225" s="44" t="s">
        <v>306</v>
      </c>
      <c r="D225" s="17" t="s">
        <v>677</v>
      </c>
      <c r="E225" s="96">
        <v>146957</v>
      </c>
      <c r="F225" s="18">
        <v>146957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</row>
    <row r="226" spans="1:16" s="3" customFormat="1" ht="15.6" outlineLevel="1" x14ac:dyDescent="0.3">
      <c r="A226" s="16">
        <f t="shared" si="13"/>
        <v>213</v>
      </c>
      <c r="B226" s="17" t="s">
        <v>214</v>
      </c>
      <c r="C226" s="44" t="s">
        <v>306</v>
      </c>
      <c r="D226" s="17" t="s">
        <v>678</v>
      </c>
      <c r="E226" s="96">
        <v>6263541.6399999997</v>
      </c>
      <c r="F226" s="18">
        <v>6263541.6399999997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s="3" customFormat="1" ht="15.6" outlineLevel="1" x14ac:dyDescent="0.3">
      <c r="A227" s="16">
        <f t="shared" si="13"/>
        <v>214</v>
      </c>
      <c r="B227" s="17" t="s">
        <v>214</v>
      </c>
      <c r="C227" s="44" t="s">
        <v>306</v>
      </c>
      <c r="D227" s="17" t="s">
        <v>679</v>
      </c>
      <c r="E227" s="96">
        <v>7698440</v>
      </c>
      <c r="F227" s="18">
        <v>7698440</v>
      </c>
      <c r="G227" s="18">
        <v>0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</row>
    <row r="228" spans="1:16" s="3" customFormat="1" ht="15.6" outlineLevel="1" x14ac:dyDescent="0.3">
      <c r="A228" s="16">
        <f t="shared" si="13"/>
        <v>215</v>
      </c>
      <c r="B228" s="17" t="s">
        <v>214</v>
      </c>
      <c r="C228" s="44" t="s">
        <v>306</v>
      </c>
      <c r="D228" s="17" t="s">
        <v>680</v>
      </c>
      <c r="E228" s="96">
        <v>95202.48</v>
      </c>
      <c r="F228" s="18">
        <v>95202.48</v>
      </c>
      <c r="G228" s="18">
        <v>0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s="3" customFormat="1" ht="15.6" outlineLevel="1" x14ac:dyDescent="0.3">
      <c r="A229" s="16">
        <f t="shared" si="13"/>
        <v>216</v>
      </c>
      <c r="B229" s="17" t="s">
        <v>214</v>
      </c>
      <c r="C229" s="44" t="s">
        <v>306</v>
      </c>
      <c r="D229" s="17" t="s">
        <v>681</v>
      </c>
      <c r="E229" s="96">
        <v>983000</v>
      </c>
      <c r="F229" s="18">
        <v>983000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s="3" customFormat="1" ht="31.2" outlineLevel="1" x14ac:dyDescent="0.3">
      <c r="A230" s="16">
        <f t="shared" si="13"/>
        <v>217</v>
      </c>
      <c r="B230" s="17" t="s">
        <v>214</v>
      </c>
      <c r="C230" s="44" t="s">
        <v>306</v>
      </c>
      <c r="D230" s="17" t="s">
        <v>794</v>
      </c>
      <c r="E230" s="96">
        <v>4326690</v>
      </c>
      <c r="F230" s="18">
        <v>4326690</v>
      </c>
      <c r="G230" s="18">
        <v>0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</row>
    <row r="231" spans="1:16" s="3" customFormat="1" ht="15.6" outlineLevel="1" x14ac:dyDescent="0.3">
      <c r="A231" s="16">
        <f t="shared" si="13"/>
        <v>218</v>
      </c>
      <c r="B231" s="17" t="s">
        <v>214</v>
      </c>
      <c r="C231" s="44" t="s">
        <v>306</v>
      </c>
      <c r="D231" s="17" t="s">
        <v>682</v>
      </c>
      <c r="E231" s="96">
        <v>7698000</v>
      </c>
      <c r="F231" s="18">
        <v>7698000</v>
      </c>
      <c r="G231" s="18">
        <v>0</v>
      </c>
      <c r="H231" s="18">
        <v>0</v>
      </c>
      <c r="I231" s="18">
        <v>0</v>
      </c>
      <c r="J231" s="18">
        <v>0</v>
      </c>
      <c r="K231" s="18">
        <v>0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s="3" customFormat="1" ht="15.6" outlineLevel="1" x14ac:dyDescent="0.3">
      <c r="A232" s="16">
        <f t="shared" si="13"/>
        <v>219</v>
      </c>
      <c r="B232" s="17" t="s">
        <v>214</v>
      </c>
      <c r="C232" s="44" t="s">
        <v>306</v>
      </c>
      <c r="D232" s="17" t="s">
        <v>683</v>
      </c>
      <c r="E232" s="96">
        <v>394629.8</v>
      </c>
      <c r="F232" s="18">
        <v>394629.8</v>
      </c>
      <c r="G232" s="18">
        <v>0</v>
      </c>
      <c r="H232" s="18">
        <v>0</v>
      </c>
      <c r="I232" s="18"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</row>
    <row r="233" spans="1:16" s="3" customFormat="1" ht="15.6" outlineLevel="1" x14ac:dyDescent="0.3">
      <c r="A233" s="16">
        <f t="shared" si="13"/>
        <v>220</v>
      </c>
      <c r="B233" s="17" t="s">
        <v>214</v>
      </c>
      <c r="C233" s="44" t="s">
        <v>306</v>
      </c>
      <c r="D233" s="17" t="s">
        <v>684</v>
      </c>
      <c r="E233" s="96">
        <v>562829</v>
      </c>
      <c r="F233" s="18">
        <v>562829</v>
      </c>
      <c r="G233" s="18">
        <v>0</v>
      </c>
      <c r="H233" s="18">
        <v>0</v>
      </c>
      <c r="I233" s="18">
        <v>0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</row>
    <row r="234" spans="1:16" s="3" customFormat="1" ht="31.2" outlineLevel="1" x14ac:dyDescent="0.3">
      <c r="A234" s="16">
        <f t="shared" si="13"/>
        <v>221</v>
      </c>
      <c r="B234" s="17" t="s">
        <v>214</v>
      </c>
      <c r="C234" s="44" t="s">
        <v>306</v>
      </c>
      <c r="D234" s="17" t="s">
        <v>685</v>
      </c>
      <c r="E234" s="96">
        <v>7925010.1500000004</v>
      </c>
      <c r="F234" s="18">
        <v>7925010.1500000004</v>
      </c>
      <c r="G234" s="18">
        <v>0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</row>
    <row r="235" spans="1:16" s="3" customFormat="1" ht="15.6" outlineLevel="1" x14ac:dyDescent="0.3">
      <c r="A235" s="16">
        <f t="shared" si="13"/>
        <v>222</v>
      </c>
      <c r="B235" s="17" t="s">
        <v>214</v>
      </c>
      <c r="C235" s="44" t="s">
        <v>306</v>
      </c>
      <c r="D235" s="17" t="s">
        <v>686</v>
      </c>
      <c r="E235" s="96">
        <v>717000</v>
      </c>
      <c r="F235" s="18">
        <v>717000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</row>
    <row r="236" spans="1:16" s="3" customFormat="1" ht="31.2" outlineLevel="1" x14ac:dyDescent="0.3">
      <c r="A236" s="16">
        <f t="shared" si="13"/>
        <v>223</v>
      </c>
      <c r="B236" s="17" t="s">
        <v>214</v>
      </c>
      <c r="C236" s="44" t="s">
        <v>306</v>
      </c>
      <c r="D236" s="17" t="s">
        <v>750</v>
      </c>
      <c r="E236" s="96">
        <v>1204000</v>
      </c>
      <c r="F236" s="18">
        <v>1204000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</row>
    <row r="237" spans="1:16" s="3" customFormat="1" ht="31.2" outlineLevel="1" x14ac:dyDescent="0.3">
      <c r="A237" s="16">
        <f t="shared" si="13"/>
        <v>224</v>
      </c>
      <c r="B237" s="17" t="s">
        <v>214</v>
      </c>
      <c r="C237" s="44" t="s">
        <v>306</v>
      </c>
      <c r="D237" s="17" t="s">
        <v>687</v>
      </c>
      <c r="E237" s="96">
        <v>1141000</v>
      </c>
      <c r="F237" s="18">
        <v>1141000</v>
      </c>
      <c r="G237" s="18">
        <v>0</v>
      </c>
      <c r="H237" s="18">
        <v>0</v>
      </c>
      <c r="I237" s="18">
        <v>0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</row>
    <row r="238" spans="1:16" s="3" customFormat="1" ht="31.2" outlineLevel="1" x14ac:dyDescent="0.3">
      <c r="A238" s="16">
        <f t="shared" si="13"/>
        <v>225</v>
      </c>
      <c r="B238" s="17" t="s">
        <v>214</v>
      </c>
      <c r="C238" s="44" t="s">
        <v>306</v>
      </c>
      <c r="D238" s="17" t="s">
        <v>751</v>
      </c>
      <c r="E238" s="96">
        <v>768267.15</v>
      </c>
      <c r="F238" s="18">
        <v>768267.15</v>
      </c>
      <c r="G238" s="18">
        <v>0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s="3" customFormat="1" ht="31.2" outlineLevel="1" x14ac:dyDescent="0.3">
      <c r="A239" s="16">
        <f t="shared" si="13"/>
        <v>226</v>
      </c>
      <c r="B239" s="17" t="s">
        <v>214</v>
      </c>
      <c r="C239" s="44" t="s">
        <v>306</v>
      </c>
      <c r="D239" s="17" t="s">
        <v>688</v>
      </c>
      <c r="E239" s="96">
        <v>736525.36</v>
      </c>
      <c r="F239" s="18">
        <v>736525.36</v>
      </c>
      <c r="G239" s="18">
        <v>0</v>
      </c>
      <c r="H239" s="18">
        <v>0</v>
      </c>
      <c r="I239" s="18">
        <v>0</v>
      </c>
      <c r="J239" s="18">
        <v>0</v>
      </c>
      <c r="K239" s="18">
        <v>0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s="3" customFormat="1" ht="15.6" outlineLevel="1" x14ac:dyDescent="0.3">
      <c r="A240" s="16">
        <f t="shared" si="13"/>
        <v>227</v>
      </c>
      <c r="B240" s="17" t="s">
        <v>214</v>
      </c>
      <c r="C240" s="44" t="s">
        <v>306</v>
      </c>
      <c r="D240" s="17" t="s">
        <v>945</v>
      </c>
      <c r="E240" s="96">
        <v>878800</v>
      </c>
      <c r="F240" s="18">
        <v>878800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</row>
    <row r="241" spans="1:16" s="3" customFormat="1" ht="15.6" outlineLevel="1" x14ac:dyDescent="0.3">
      <c r="A241" s="16">
        <f t="shared" si="13"/>
        <v>228</v>
      </c>
      <c r="B241" s="17" t="s">
        <v>214</v>
      </c>
      <c r="C241" s="44" t="s">
        <v>306</v>
      </c>
      <c r="D241" s="17" t="s">
        <v>689</v>
      </c>
      <c r="E241" s="96">
        <v>578260</v>
      </c>
      <c r="F241" s="18">
        <v>578260</v>
      </c>
      <c r="G241" s="18">
        <v>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6" s="3" customFormat="1" ht="31.2" outlineLevel="1" x14ac:dyDescent="0.3">
      <c r="A242" s="16">
        <f t="shared" si="13"/>
        <v>229</v>
      </c>
      <c r="B242" s="17" t="s">
        <v>214</v>
      </c>
      <c r="C242" s="44" t="s">
        <v>306</v>
      </c>
      <c r="D242" s="17" t="s">
        <v>690</v>
      </c>
      <c r="E242" s="96">
        <v>570064.69999999995</v>
      </c>
      <c r="F242" s="18">
        <v>570064.69999999995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</row>
    <row r="243" spans="1:16" s="3" customFormat="1" ht="15.6" outlineLevel="1" x14ac:dyDescent="0.3">
      <c r="A243" s="16">
        <f t="shared" si="13"/>
        <v>230</v>
      </c>
      <c r="B243" s="17" t="s">
        <v>214</v>
      </c>
      <c r="C243" s="44" t="s">
        <v>306</v>
      </c>
      <c r="D243" s="17" t="s">
        <v>691</v>
      </c>
      <c r="E243" s="96">
        <v>477450</v>
      </c>
      <c r="F243" s="18">
        <v>477450</v>
      </c>
      <c r="G243" s="18">
        <v>0</v>
      </c>
      <c r="H243" s="18">
        <v>0</v>
      </c>
      <c r="I243" s="18">
        <v>0</v>
      </c>
      <c r="J243" s="18">
        <v>0</v>
      </c>
      <c r="K243" s="18">
        <v>0</v>
      </c>
      <c r="L243" s="18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6" s="3" customFormat="1" ht="15.6" outlineLevel="1" x14ac:dyDescent="0.3">
      <c r="A244" s="16">
        <f t="shared" si="13"/>
        <v>231</v>
      </c>
      <c r="B244" s="17" t="s">
        <v>214</v>
      </c>
      <c r="C244" s="44" t="s">
        <v>306</v>
      </c>
      <c r="D244" s="17" t="s">
        <v>692</v>
      </c>
      <c r="E244" s="96">
        <v>587066</v>
      </c>
      <c r="F244" s="18">
        <v>587066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6" s="3" customFormat="1" ht="31.2" outlineLevel="1" x14ac:dyDescent="0.3">
      <c r="A245" s="16">
        <f t="shared" si="13"/>
        <v>232</v>
      </c>
      <c r="B245" s="17" t="s">
        <v>214</v>
      </c>
      <c r="C245" s="44" t="s">
        <v>306</v>
      </c>
      <c r="D245" s="17" t="s">
        <v>693</v>
      </c>
      <c r="E245" s="96">
        <v>6848997.7000000002</v>
      </c>
      <c r="F245" s="18">
        <v>0</v>
      </c>
      <c r="G245" s="18">
        <v>0</v>
      </c>
      <c r="H245" s="18">
        <v>0</v>
      </c>
      <c r="I245" s="18">
        <v>0</v>
      </c>
      <c r="J245" s="18">
        <v>4</v>
      </c>
      <c r="K245" s="18">
        <v>6848997.7000000002</v>
      </c>
      <c r="L245" s="18">
        <v>0</v>
      </c>
      <c r="M245" s="18">
        <v>0</v>
      </c>
      <c r="N245" s="18">
        <v>0</v>
      </c>
      <c r="O245" s="18">
        <v>0</v>
      </c>
      <c r="P245" s="18">
        <v>0</v>
      </c>
    </row>
    <row r="246" spans="1:16" s="3" customFormat="1" ht="31.2" outlineLevel="1" x14ac:dyDescent="0.3">
      <c r="A246" s="16">
        <f t="shared" si="13"/>
        <v>233</v>
      </c>
      <c r="B246" s="17" t="s">
        <v>214</v>
      </c>
      <c r="C246" s="44" t="s">
        <v>306</v>
      </c>
      <c r="D246" s="17" t="s">
        <v>694</v>
      </c>
      <c r="E246" s="96">
        <v>3424447.78</v>
      </c>
      <c r="F246" s="18">
        <v>0</v>
      </c>
      <c r="G246" s="18">
        <v>0</v>
      </c>
      <c r="H246" s="18">
        <v>0</v>
      </c>
      <c r="I246" s="18">
        <v>0</v>
      </c>
      <c r="J246" s="18">
        <v>2</v>
      </c>
      <c r="K246" s="18">
        <v>3424447.78</v>
      </c>
      <c r="L246" s="18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6" s="3" customFormat="1" ht="31.2" outlineLevel="1" x14ac:dyDescent="0.3">
      <c r="A247" s="16">
        <f t="shared" si="13"/>
        <v>234</v>
      </c>
      <c r="B247" s="17" t="s">
        <v>214</v>
      </c>
      <c r="C247" s="44" t="s">
        <v>306</v>
      </c>
      <c r="D247" s="17" t="s">
        <v>695</v>
      </c>
      <c r="E247" s="96">
        <v>8496107.3399999999</v>
      </c>
      <c r="F247" s="18">
        <v>0</v>
      </c>
      <c r="G247" s="18">
        <v>0</v>
      </c>
      <c r="H247" s="18">
        <v>0</v>
      </c>
      <c r="I247" s="18">
        <v>0</v>
      </c>
      <c r="J247" s="18">
        <v>5</v>
      </c>
      <c r="K247" s="18">
        <v>8496107.3399999999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</row>
    <row r="248" spans="1:16" s="3" customFormat="1" ht="31.2" outlineLevel="1" x14ac:dyDescent="0.3">
      <c r="A248" s="16">
        <f t="shared" si="13"/>
        <v>235</v>
      </c>
      <c r="B248" s="17" t="s">
        <v>214</v>
      </c>
      <c r="C248" s="44" t="s">
        <v>306</v>
      </c>
      <c r="D248" s="17" t="s">
        <v>696</v>
      </c>
      <c r="E248" s="96">
        <v>8804468</v>
      </c>
      <c r="F248" s="18">
        <v>0</v>
      </c>
      <c r="G248" s="18">
        <v>0</v>
      </c>
      <c r="H248" s="18">
        <v>0</v>
      </c>
      <c r="I248" s="18">
        <v>0</v>
      </c>
      <c r="J248" s="18">
        <v>5</v>
      </c>
      <c r="K248" s="18">
        <v>8804468</v>
      </c>
      <c r="L248" s="18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6" s="3" customFormat="1" ht="15.6" outlineLevel="1" x14ac:dyDescent="0.3">
      <c r="A249" s="16">
        <f t="shared" si="13"/>
        <v>236</v>
      </c>
      <c r="B249" s="17" t="s">
        <v>214</v>
      </c>
      <c r="C249" s="44" t="s">
        <v>306</v>
      </c>
      <c r="D249" s="17" t="s">
        <v>697</v>
      </c>
      <c r="E249" s="96">
        <v>3300000</v>
      </c>
      <c r="F249" s="18">
        <v>0</v>
      </c>
      <c r="G249" s="18">
        <v>0</v>
      </c>
      <c r="H249" s="18">
        <v>0</v>
      </c>
      <c r="I249" s="18">
        <v>0</v>
      </c>
      <c r="J249" s="18">
        <v>2</v>
      </c>
      <c r="K249" s="18">
        <v>3300000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6" s="3" customFormat="1" ht="15.6" outlineLevel="1" x14ac:dyDescent="0.3">
      <c r="A250" s="16">
        <f t="shared" si="13"/>
        <v>237</v>
      </c>
      <c r="B250" s="17" t="s">
        <v>214</v>
      </c>
      <c r="C250" s="44" t="s">
        <v>306</v>
      </c>
      <c r="D250" s="17" t="s">
        <v>698</v>
      </c>
      <c r="E250" s="96">
        <v>4594257</v>
      </c>
      <c r="F250" s="18">
        <v>0</v>
      </c>
      <c r="G250" s="18">
        <v>0</v>
      </c>
      <c r="H250" s="18">
        <v>0</v>
      </c>
      <c r="I250" s="18">
        <v>0</v>
      </c>
      <c r="J250" s="18">
        <v>2</v>
      </c>
      <c r="K250" s="18">
        <v>4594257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</row>
    <row r="251" spans="1:16" s="3" customFormat="1" ht="15.6" outlineLevel="1" x14ac:dyDescent="0.3">
      <c r="A251" s="16">
        <f t="shared" si="13"/>
        <v>238</v>
      </c>
      <c r="B251" s="17" t="s">
        <v>214</v>
      </c>
      <c r="C251" s="44" t="s">
        <v>306</v>
      </c>
      <c r="D251" s="17" t="s">
        <v>699</v>
      </c>
      <c r="E251" s="96">
        <v>9745907.6999999993</v>
      </c>
      <c r="F251" s="18">
        <v>0</v>
      </c>
      <c r="G251" s="18">
        <v>0</v>
      </c>
      <c r="H251" s="18">
        <v>0</v>
      </c>
      <c r="I251" s="18">
        <v>0</v>
      </c>
      <c r="J251" s="18">
        <v>6</v>
      </c>
      <c r="K251" s="18">
        <v>9745907.6999999993</v>
      </c>
      <c r="L251" s="18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6" s="3" customFormat="1" ht="15.6" outlineLevel="1" x14ac:dyDescent="0.3">
      <c r="A252" s="16">
        <f t="shared" si="13"/>
        <v>239</v>
      </c>
      <c r="B252" s="17" t="s">
        <v>214</v>
      </c>
      <c r="C252" s="44" t="s">
        <v>306</v>
      </c>
      <c r="D252" s="17" t="s">
        <v>700</v>
      </c>
      <c r="E252" s="96">
        <v>4997710.0199999996</v>
      </c>
      <c r="F252" s="18">
        <v>0</v>
      </c>
      <c r="G252" s="18">
        <v>0</v>
      </c>
      <c r="H252" s="18">
        <v>0</v>
      </c>
      <c r="I252" s="18">
        <v>0</v>
      </c>
      <c r="J252" s="18">
        <v>2</v>
      </c>
      <c r="K252" s="18">
        <v>4997710.0199999996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</row>
    <row r="253" spans="1:16" s="3" customFormat="1" ht="15.6" outlineLevel="1" x14ac:dyDescent="0.3">
      <c r="A253" s="16">
        <f t="shared" si="13"/>
        <v>240</v>
      </c>
      <c r="B253" s="17" t="s">
        <v>214</v>
      </c>
      <c r="C253" s="44" t="s">
        <v>306</v>
      </c>
      <c r="D253" s="17" t="s">
        <v>701</v>
      </c>
      <c r="E253" s="96">
        <v>3248562.7</v>
      </c>
      <c r="F253" s="18">
        <v>0</v>
      </c>
      <c r="G253" s="18">
        <v>0</v>
      </c>
      <c r="H253" s="18">
        <v>0</v>
      </c>
      <c r="I253" s="18">
        <v>0</v>
      </c>
      <c r="J253" s="18">
        <v>2</v>
      </c>
      <c r="K253" s="18">
        <v>3248562.7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</row>
    <row r="254" spans="1:16" s="3" customFormat="1" ht="15.6" outlineLevel="1" x14ac:dyDescent="0.3">
      <c r="A254" s="16">
        <f t="shared" si="13"/>
        <v>241</v>
      </c>
      <c r="B254" s="17" t="s">
        <v>214</v>
      </c>
      <c r="C254" s="44" t="s">
        <v>306</v>
      </c>
      <c r="D254" s="17" t="s">
        <v>702</v>
      </c>
      <c r="E254" s="96">
        <v>5699994</v>
      </c>
      <c r="F254" s="18">
        <v>0</v>
      </c>
      <c r="G254" s="18">
        <v>0</v>
      </c>
      <c r="H254" s="18">
        <v>0</v>
      </c>
      <c r="I254" s="18">
        <v>0</v>
      </c>
      <c r="J254" s="18">
        <v>3</v>
      </c>
      <c r="K254" s="18">
        <v>5699994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</row>
    <row r="255" spans="1:16" s="3" customFormat="1" ht="15.6" outlineLevel="1" x14ac:dyDescent="0.3">
      <c r="A255" s="16">
        <f t="shared" si="13"/>
        <v>242</v>
      </c>
      <c r="B255" s="17" t="s">
        <v>214</v>
      </c>
      <c r="C255" s="44" t="s">
        <v>306</v>
      </c>
      <c r="D255" s="17" t="s">
        <v>703</v>
      </c>
      <c r="E255" s="96">
        <v>1664882</v>
      </c>
      <c r="F255" s="18">
        <v>0</v>
      </c>
      <c r="G255" s="18">
        <v>0</v>
      </c>
      <c r="H255" s="18">
        <v>0</v>
      </c>
      <c r="I255" s="18">
        <v>0</v>
      </c>
      <c r="J255" s="18">
        <v>1</v>
      </c>
      <c r="K255" s="18">
        <v>1664882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</row>
    <row r="256" spans="1:16" s="3" customFormat="1" ht="15.6" outlineLevel="1" x14ac:dyDescent="0.3">
      <c r="A256" s="16">
        <f t="shared" si="13"/>
        <v>243</v>
      </c>
      <c r="B256" s="17" t="s">
        <v>214</v>
      </c>
      <c r="C256" s="44" t="s">
        <v>306</v>
      </c>
      <c r="D256" s="17" t="s">
        <v>704</v>
      </c>
      <c r="E256" s="96">
        <v>3248562.7</v>
      </c>
      <c r="F256" s="18">
        <v>0</v>
      </c>
      <c r="G256" s="18">
        <v>0</v>
      </c>
      <c r="H256" s="18">
        <v>0</v>
      </c>
      <c r="I256" s="18">
        <v>0</v>
      </c>
      <c r="J256" s="18">
        <v>2</v>
      </c>
      <c r="K256" s="18">
        <v>3248562.7</v>
      </c>
      <c r="L256" s="18">
        <v>0</v>
      </c>
      <c r="M256" s="18">
        <v>0</v>
      </c>
      <c r="N256" s="18">
        <v>0</v>
      </c>
      <c r="O256" s="18">
        <v>0</v>
      </c>
      <c r="P256" s="18">
        <v>0</v>
      </c>
    </row>
    <row r="257" spans="1:16" s="3" customFormat="1" ht="15.6" outlineLevel="1" x14ac:dyDescent="0.3">
      <c r="A257" s="16">
        <f t="shared" si="13"/>
        <v>244</v>
      </c>
      <c r="B257" s="17" t="s">
        <v>214</v>
      </c>
      <c r="C257" s="44" t="s">
        <v>306</v>
      </c>
      <c r="D257" s="17" t="s">
        <v>705</v>
      </c>
      <c r="E257" s="96">
        <v>8090396.4000000004</v>
      </c>
      <c r="F257" s="18">
        <v>1568665.4</v>
      </c>
      <c r="G257" s="18">
        <v>0</v>
      </c>
      <c r="H257" s="18">
        <v>0</v>
      </c>
      <c r="I257" s="18">
        <v>0</v>
      </c>
      <c r="J257" s="18">
        <v>4</v>
      </c>
      <c r="K257" s="18">
        <v>6521731</v>
      </c>
      <c r="L257" s="18">
        <v>0</v>
      </c>
      <c r="M257" s="18">
        <v>0</v>
      </c>
      <c r="N257" s="18">
        <v>0</v>
      </c>
      <c r="O257" s="18">
        <v>0</v>
      </c>
      <c r="P257" s="18">
        <v>0</v>
      </c>
    </row>
    <row r="258" spans="1:16" s="3" customFormat="1" ht="15.6" outlineLevel="1" x14ac:dyDescent="0.3">
      <c r="A258" s="16">
        <f t="shared" si="13"/>
        <v>245</v>
      </c>
      <c r="B258" s="17" t="s">
        <v>214</v>
      </c>
      <c r="C258" s="44" t="s">
        <v>306</v>
      </c>
      <c r="D258" s="17" t="s">
        <v>706</v>
      </c>
      <c r="E258" s="96">
        <v>4961961.2</v>
      </c>
      <c r="F258" s="18">
        <v>0</v>
      </c>
      <c r="G258" s="18">
        <v>0</v>
      </c>
      <c r="H258" s="18">
        <v>0</v>
      </c>
      <c r="I258" s="18">
        <v>0</v>
      </c>
      <c r="J258" s="18">
        <v>2</v>
      </c>
      <c r="K258" s="18">
        <v>4961961.2</v>
      </c>
      <c r="L258" s="18">
        <v>0</v>
      </c>
      <c r="M258" s="18">
        <v>0</v>
      </c>
      <c r="N258" s="18">
        <v>0</v>
      </c>
      <c r="O258" s="18">
        <v>0</v>
      </c>
      <c r="P258" s="18">
        <v>0</v>
      </c>
    </row>
    <row r="259" spans="1:16" s="3" customFormat="1" ht="15.6" outlineLevel="1" x14ac:dyDescent="0.3">
      <c r="A259" s="16">
        <f t="shared" si="13"/>
        <v>246</v>
      </c>
      <c r="B259" s="17" t="s">
        <v>214</v>
      </c>
      <c r="C259" s="44" t="s">
        <v>306</v>
      </c>
      <c r="D259" s="17" t="s">
        <v>707</v>
      </c>
      <c r="E259" s="96">
        <v>2399903</v>
      </c>
      <c r="F259" s="18">
        <v>0</v>
      </c>
      <c r="G259" s="18">
        <v>0</v>
      </c>
      <c r="H259" s="18">
        <v>0</v>
      </c>
      <c r="I259" s="18">
        <v>0</v>
      </c>
      <c r="J259" s="18">
        <v>1</v>
      </c>
      <c r="K259" s="18">
        <v>2399903</v>
      </c>
      <c r="L259" s="18">
        <v>0</v>
      </c>
      <c r="M259" s="18">
        <v>0</v>
      </c>
      <c r="N259" s="18">
        <v>0</v>
      </c>
      <c r="O259" s="18">
        <v>0</v>
      </c>
      <c r="P259" s="18">
        <v>0</v>
      </c>
    </row>
    <row r="260" spans="1:16" s="3" customFormat="1" ht="15.6" outlineLevel="1" x14ac:dyDescent="0.3">
      <c r="A260" s="16">
        <f t="shared" si="13"/>
        <v>247</v>
      </c>
      <c r="B260" s="17" t="s">
        <v>214</v>
      </c>
      <c r="C260" s="44" t="s">
        <v>306</v>
      </c>
      <c r="D260" s="17" t="s">
        <v>708</v>
      </c>
      <c r="E260" s="96">
        <v>4994646</v>
      </c>
      <c r="F260" s="18">
        <v>0</v>
      </c>
      <c r="G260" s="18">
        <v>0</v>
      </c>
      <c r="H260" s="18">
        <v>0</v>
      </c>
      <c r="I260" s="18">
        <v>0</v>
      </c>
      <c r="J260" s="18">
        <v>3</v>
      </c>
      <c r="K260" s="18">
        <v>4994646</v>
      </c>
      <c r="L260" s="18">
        <v>0</v>
      </c>
      <c r="M260" s="18">
        <v>0</v>
      </c>
      <c r="N260" s="18">
        <v>0</v>
      </c>
      <c r="O260" s="18">
        <v>0</v>
      </c>
      <c r="P260" s="18">
        <v>0</v>
      </c>
    </row>
    <row r="261" spans="1:16" s="3" customFormat="1" ht="15.6" outlineLevel="1" x14ac:dyDescent="0.3">
      <c r="A261" s="16">
        <f t="shared" si="13"/>
        <v>248</v>
      </c>
      <c r="B261" s="17" t="s">
        <v>214</v>
      </c>
      <c r="C261" s="44" t="s">
        <v>306</v>
      </c>
      <c r="D261" s="17" t="s">
        <v>709</v>
      </c>
      <c r="E261" s="96">
        <v>8184989</v>
      </c>
      <c r="F261" s="18">
        <v>0</v>
      </c>
      <c r="G261" s="18">
        <v>0</v>
      </c>
      <c r="H261" s="18">
        <v>0</v>
      </c>
      <c r="I261" s="18">
        <v>0</v>
      </c>
      <c r="J261" s="18">
        <v>3</v>
      </c>
      <c r="K261" s="18">
        <v>8184989</v>
      </c>
      <c r="L261" s="18">
        <v>0</v>
      </c>
      <c r="M261" s="18">
        <v>0</v>
      </c>
      <c r="N261" s="18">
        <v>0</v>
      </c>
      <c r="O261" s="18">
        <v>0</v>
      </c>
      <c r="P261" s="18">
        <v>0</v>
      </c>
    </row>
    <row r="262" spans="1:16" s="3" customFormat="1" ht="15.6" outlineLevel="1" x14ac:dyDescent="0.3">
      <c r="A262" s="16">
        <f t="shared" si="13"/>
        <v>249</v>
      </c>
      <c r="B262" s="17" t="s">
        <v>214</v>
      </c>
      <c r="C262" s="44" t="s">
        <v>306</v>
      </c>
      <c r="D262" s="17" t="s">
        <v>710</v>
      </c>
      <c r="E262" s="96">
        <v>3598351.34</v>
      </c>
      <c r="F262" s="18">
        <v>0</v>
      </c>
      <c r="G262" s="18">
        <v>0</v>
      </c>
      <c r="H262" s="18">
        <v>0</v>
      </c>
      <c r="I262" s="18">
        <v>0</v>
      </c>
      <c r="J262" s="18">
        <v>2</v>
      </c>
      <c r="K262" s="18">
        <v>3598351.34</v>
      </c>
      <c r="L262" s="18">
        <v>0</v>
      </c>
      <c r="M262" s="18">
        <v>0</v>
      </c>
      <c r="N262" s="18">
        <v>0</v>
      </c>
      <c r="O262" s="18">
        <v>0</v>
      </c>
      <c r="P262" s="18">
        <v>0</v>
      </c>
    </row>
    <row r="263" spans="1:16" s="3" customFormat="1" ht="31.2" outlineLevel="1" x14ac:dyDescent="0.3">
      <c r="A263" s="16">
        <f t="shared" si="13"/>
        <v>250</v>
      </c>
      <c r="B263" s="17" t="s">
        <v>214</v>
      </c>
      <c r="C263" s="44" t="s">
        <v>306</v>
      </c>
      <c r="D263" s="17" t="s">
        <v>755</v>
      </c>
      <c r="E263" s="96">
        <v>1664882</v>
      </c>
      <c r="F263" s="18">
        <v>0</v>
      </c>
      <c r="G263" s="18">
        <v>0</v>
      </c>
      <c r="H263" s="18">
        <v>0</v>
      </c>
      <c r="I263" s="18">
        <v>0</v>
      </c>
      <c r="J263" s="18">
        <v>1</v>
      </c>
      <c r="K263" s="18">
        <v>1664882</v>
      </c>
      <c r="L263" s="18">
        <v>0</v>
      </c>
      <c r="M263" s="18">
        <v>0</v>
      </c>
      <c r="N263" s="18">
        <v>0</v>
      </c>
      <c r="O263" s="18">
        <v>0</v>
      </c>
      <c r="P263" s="18">
        <v>0</v>
      </c>
    </row>
    <row r="264" spans="1:16" s="3" customFormat="1" ht="31.2" outlineLevel="1" x14ac:dyDescent="0.3">
      <c r="A264" s="16">
        <f t="shared" si="13"/>
        <v>251</v>
      </c>
      <c r="B264" s="17" t="s">
        <v>214</v>
      </c>
      <c r="C264" s="44" t="s">
        <v>306</v>
      </c>
      <c r="D264" s="17" t="s">
        <v>986</v>
      </c>
      <c r="E264" s="96">
        <v>6659528</v>
      </c>
      <c r="F264" s="18">
        <v>0</v>
      </c>
      <c r="G264" s="18">
        <v>0</v>
      </c>
      <c r="H264" s="18">
        <v>0</v>
      </c>
      <c r="I264" s="18">
        <v>0</v>
      </c>
      <c r="J264" s="18">
        <v>4</v>
      </c>
      <c r="K264" s="18">
        <v>6659528</v>
      </c>
      <c r="L264" s="18">
        <v>0</v>
      </c>
      <c r="M264" s="18">
        <v>0</v>
      </c>
      <c r="N264" s="18">
        <v>0</v>
      </c>
      <c r="O264" s="18">
        <v>0</v>
      </c>
      <c r="P264" s="18">
        <v>0</v>
      </c>
    </row>
    <row r="265" spans="1:16" s="3" customFormat="1" ht="15.6" outlineLevel="1" x14ac:dyDescent="0.3">
      <c r="A265" s="16">
        <f t="shared" si="13"/>
        <v>252</v>
      </c>
      <c r="B265" s="17" t="s">
        <v>214</v>
      </c>
      <c r="C265" s="44" t="s">
        <v>306</v>
      </c>
      <c r="D265" s="17" t="s">
        <v>711</v>
      </c>
      <c r="E265" s="96">
        <v>7047660</v>
      </c>
      <c r="F265" s="18">
        <v>0</v>
      </c>
      <c r="G265" s="18">
        <v>0</v>
      </c>
      <c r="H265" s="18">
        <v>0</v>
      </c>
      <c r="I265" s="18">
        <v>0</v>
      </c>
      <c r="J265" s="18">
        <v>4</v>
      </c>
      <c r="K265" s="18">
        <v>7047660</v>
      </c>
      <c r="L265" s="18">
        <v>0</v>
      </c>
      <c r="M265" s="18">
        <v>0</v>
      </c>
      <c r="N265" s="18">
        <v>0</v>
      </c>
      <c r="O265" s="18">
        <v>0</v>
      </c>
      <c r="P265" s="18">
        <v>0</v>
      </c>
    </row>
    <row r="266" spans="1:16" s="3" customFormat="1" ht="15.6" outlineLevel="1" x14ac:dyDescent="0.3">
      <c r="A266" s="16">
        <f t="shared" ref="A266:A302" si="14">A265+1</f>
        <v>253</v>
      </c>
      <c r="B266" s="17" t="s">
        <v>214</v>
      </c>
      <c r="C266" s="44" t="s">
        <v>306</v>
      </c>
      <c r="D266" s="17" t="s">
        <v>712</v>
      </c>
      <c r="E266" s="96">
        <v>4233868</v>
      </c>
      <c r="F266" s="18">
        <v>3163517</v>
      </c>
      <c r="G266" s="18">
        <v>0</v>
      </c>
      <c r="H266" s="18">
        <v>0</v>
      </c>
      <c r="I266" s="18">
        <v>0</v>
      </c>
      <c r="J266" s="18">
        <v>0</v>
      </c>
      <c r="K266" s="18">
        <v>0</v>
      </c>
      <c r="L266" s="18">
        <v>276</v>
      </c>
      <c r="M266" s="18">
        <v>1070351</v>
      </c>
      <c r="N266" s="18">
        <v>0</v>
      </c>
      <c r="O266" s="18">
        <v>0</v>
      </c>
      <c r="P266" s="18">
        <v>0</v>
      </c>
    </row>
    <row r="267" spans="1:16" s="3" customFormat="1" ht="15.6" outlineLevel="1" x14ac:dyDescent="0.3">
      <c r="A267" s="16">
        <f t="shared" si="14"/>
        <v>254</v>
      </c>
      <c r="B267" s="17" t="s">
        <v>214</v>
      </c>
      <c r="C267" s="44" t="s">
        <v>306</v>
      </c>
      <c r="D267" s="17" t="s">
        <v>713</v>
      </c>
      <c r="E267" s="96">
        <v>130908.75</v>
      </c>
      <c r="F267" s="18">
        <v>0</v>
      </c>
      <c r="G267" s="18">
        <v>0</v>
      </c>
      <c r="H267" s="18">
        <v>0</v>
      </c>
      <c r="I267" s="18">
        <v>0</v>
      </c>
      <c r="J267" s="18">
        <v>0</v>
      </c>
      <c r="K267" s="18">
        <v>0</v>
      </c>
      <c r="L267" s="18">
        <v>60.7</v>
      </c>
      <c r="M267" s="18">
        <v>130908.75</v>
      </c>
      <c r="N267" s="18">
        <v>0</v>
      </c>
      <c r="O267" s="18">
        <v>0</v>
      </c>
      <c r="P267" s="18">
        <v>0</v>
      </c>
    </row>
    <row r="268" spans="1:16" s="3" customFormat="1" ht="15.6" outlineLevel="1" x14ac:dyDescent="0.3">
      <c r="A268" s="16">
        <f t="shared" si="14"/>
        <v>255</v>
      </c>
      <c r="B268" s="17" t="s">
        <v>214</v>
      </c>
      <c r="C268" s="44" t="s">
        <v>306</v>
      </c>
      <c r="D268" s="17" t="s">
        <v>714</v>
      </c>
      <c r="E268" s="96">
        <v>1008455</v>
      </c>
      <c r="F268" s="18">
        <v>0</v>
      </c>
      <c r="G268" s="18">
        <v>0</v>
      </c>
      <c r="H268" s="18">
        <v>0</v>
      </c>
      <c r="I268" s="18">
        <v>0</v>
      </c>
      <c r="J268" s="18">
        <v>0</v>
      </c>
      <c r="K268" s="18">
        <v>0</v>
      </c>
      <c r="L268" s="18">
        <v>399.3</v>
      </c>
      <c r="M268" s="18">
        <v>1008455</v>
      </c>
      <c r="N268" s="18">
        <v>0</v>
      </c>
      <c r="O268" s="18">
        <v>0</v>
      </c>
      <c r="P268" s="18">
        <v>0</v>
      </c>
    </row>
    <row r="269" spans="1:16" s="3" customFormat="1" ht="15.6" outlineLevel="1" x14ac:dyDescent="0.3">
      <c r="A269" s="16">
        <f t="shared" si="14"/>
        <v>256</v>
      </c>
      <c r="B269" s="17" t="s">
        <v>214</v>
      </c>
      <c r="C269" s="44" t="s">
        <v>306</v>
      </c>
      <c r="D269" s="17" t="s">
        <v>715</v>
      </c>
      <c r="E269" s="96">
        <v>2331701</v>
      </c>
      <c r="F269" s="18">
        <v>827028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465.2</v>
      </c>
      <c r="M269" s="18">
        <v>1504673</v>
      </c>
      <c r="N269" s="18">
        <v>0</v>
      </c>
      <c r="O269" s="18">
        <v>0</v>
      </c>
      <c r="P269" s="18">
        <v>0</v>
      </c>
    </row>
    <row r="270" spans="1:16" s="3" customFormat="1" ht="15.6" outlineLevel="1" x14ac:dyDescent="0.3">
      <c r="A270" s="16">
        <f t="shared" si="14"/>
        <v>257</v>
      </c>
      <c r="B270" s="17" t="s">
        <v>214</v>
      </c>
      <c r="C270" s="44" t="s">
        <v>306</v>
      </c>
      <c r="D270" s="17" t="s">
        <v>716</v>
      </c>
      <c r="E270" s="96">
        <v>452061</v>
      </c>
      <c r="F270" s="18">
        <v>452061</v>
      </c>
      <c r="G270" s="18">
        <v>0</v>
      </c>
      <c r="H270" s="18">
        <v>0</v>
      </c>
      <c r="I270" s="18">
        <v>0</v>
      </c>
      <c r="J270" s="18">
        <v>0</v>
      </c>
      <c r="K270" s="18">
        <v>0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</row>
    <row r="271" spans="1:16" s="3" customFormat="1" ht="15.6" outlineLevel="1" x14ac:dyDescent="0.3">
      <c r="A271" s="16">
        <f t="shared" si="14"/>
        <v>258</v>
      </c>
      <c r="B271" s="17" t="s">
        <v>214</v>
      </c>
      <c r="C271" s="44" t="s">
        <v>306</v>
      </c>
      <c r="D271" s="17" t="s">
        <v>717</v>
      </c>
      <c r="E271" s="96">
        <v>958648</v>
      </c>
      <c r="F271" s="18">
        <v>0</v>
      </c>
      <c r="G271" s="18">
        <v>0</v>
      </c>
      <c r="H271" s="18">
        <v>0</v>
      </c>
      <c r="I271" s="18">
        <v>0</v>
      </c>
      <c r="J271" s="18">
        <v>0</v>
      </c>
      <c r="K271" s="18">
        <v>0</v>
      </c>
      <c r="L271" s="18">
        <v>528</v>
      </c>
      <c r="M271" s="18">
        <v>958648</v>
      </c>
      <c r="N271" s="18">
        <v>0</v>
      </c>
      <c r="O271" s="18">
        <v>0</v>
      </c>
      <c r="P271" s="18">
        <v>0</v>
      </c>
    </row>
    <row r="272" spans="1:16" s="3" customFormat="1" ht="15.6" outlineLevel="1" x14ac:dyDescent="0.3">
      <c r="A272" s="16">
        <f t="shared" si="14"/>
        <v>259</v>
      </c>
      <c r="B272" s="17" t="s">
        <v>214</v>
      </c>
      <c r="C272" s="44" t="s">
        <v>306</v>
      </c>
      <c r="D272" s="17" t="s">
        <v>718</v>
      </c>
      <c r="E272" s="96">
        <v>2930283</v>
      </c>
      <c r="F272" s="18">
        <v>1977170</v>
      </c>
      <c r="G272" s="18">
        <v>0</v>
      </c>
      <c r="H272" s="18">
        <v>0</v>
      </c>
      <c r="I272" s="18">
        <v>0</v>
      </c>
      <c r="J272" s="18">
        <v>0</v>
      </c>
      <c r="K272" s="18">
        <v>0</v>
      </c>
      <c r="L272" s="18">
        <v>72</v>
      </c>
      <c r="M272" s="18">
        <v>953113</v>
      </c>
      <c r="N272" s="18">
        <v>0</v>
      </c>
      <c r="O272" s="18">
        <v>0</v>
      </c>
      <c r="P272" s="18">
        <v>0</v>
      </c>
    </row>
    <row r="273" spans="1:16" s="3" customFormat="1" ht="15.6" outlineLevel="1" x14ac:dyDescent="0.3">
      <c r="A273" s="16">
        <f t="shared" si="14"/>
        <v>260</v>
      </c>
      <c r="B273" s="17" t="s">
        <v>214</v>
      </c>
      <c r="C273" s="44" t="s">
        <v>306</v>
      </c>
      <c r="D273" s="17" t="s">
        <v>719</v>
      </c>
      <c r="E273" s="96">
        <v>1504495</v>
      </c>
      <c r="F273" s="18">
        <v>0</v>
      </c>
      <c r="G273" s="18">
        <v>0</v>
      </c>
      <c r="H273" s="18">
        <v>0</v>
      </c>
      <c r="I273" s="18">
        <v>0</v>
      </c>
      <c r="J273" s="18">
        <v>0</v>
      </c>
      <c r="K273" s="18">
        <v>0</v>
      </c>
      <c r="L273" s="18">
        <v>671</v>
      </c>
      <c r="M273" s="18">
        <v>1504495</v>
      </c>
      <c r="N273" s="18">
        <v>0</v>
      </c>
      <c r="O273" s="18">
        <v>0</v>
      </c>
      <c r="P273" s="18">
        <v>0</v>
      </c>
    </row>
    <row r="274" spans="1:16" s="3" customFormat="1" ht="31.2" outlineLevel="1" x14ac:dyDescent="0.3">
      <c r="A274" s="16">
        <f t="shared" si="14"/>
        <v>261</v>
      </c>
      <c r="B274" s="17" t="s">
        <v>214</v>
      </c>
      <c r="C274" s="44" t="s">
        <v>306</v>
      </c>
      <c r="D274" s="17" t="s">
        <v>720</v>
      </c>
      <c r="E274" s="96">
        <v>1822288</v>
      </c>
      <c r="F274" s="18">
        <v>0</v>
      </c>
      <c r="G274" s="18">
        <v>0</v>
      </c>
      <c r="H274" s="18">
        <v>600</v>
      </c>
      <c r="I274" s="18">
        <v>1822288</v>
      </c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0</v>
      </c>
      <c r="P274" s="18">
        <v>0</v>
      </c>
    </row>
    <row r="275" spans="1:16" s="3" customFormat="1" ht="15.6" outlineLevel="1" x14ac:dyDescent="0.3">
      <c r="A275" s="16">
        <f t="shared" si="14"/>
        <v>262</v>
      </c>
      <c r="B275" s="17" t="s">
        <v>214</v>
      </c>
      <c r="C275" s="44" t="s">
        <v>306</v>
      </c>
      <c r="D275" s="17" t="s">
        <v>721</v>
      </c>
      <c r="E275" s="96">
        <v>1492173</v>
      </c>
      <c r="F275" s="18">
        <v>0</v>
      </c>
      <c r="G275" s="18">
        <v>0</v>
      </c>
      <c r="H275" s="18">
        <v>1150</v>
      </c>
      <c r="I275" s="18">
        <v>1492173</v>
      </c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</row>
    <row r="276" spans="1:16" s="3" customFormat="1" ht="15.6" outlineLevel="1" x14ac:dyDescent="0.3">
      <c r="A276" s="16">
        <f t="shared" si="14"/>
        <v>263</v>
      </c>
      <c r="B276" s="17" t="s">
        <v>214</v>
      </c>
      <c r="C276" s="44" t="s">
        <v>306</v>
      </c>
      <c r="D276" s="17" t="s">
        <v>722</v>
      </c>
      <c r="E276" s="96">
        <v>3511463</v>
      </c>
      <c r="F276" s="18">
        <v>1081429</v>
      </c>
      <c r="G276" s="18">
        <v>0</v>
      </c>
      <c r="H276" s="18">
        <v>0</v>
      </c>
      <c r="I276" s="18">
        <v>0</v>
      </c>
      <c r="J276" s="18">
        <v>0</v>
      </c>
      <c r="K276" s="18">
        <v>0</v>
      </c>
      <c r="L276" s="18">
        <v>196</v>
      </c>
      <c r="M276" s="18">
        <v>2430034</v>
      </c>
      <c r="N276" s="18">
        <v>0</v>
      </c>
      <c r="O276" s="18">
        <v>0</v>
      </c>
      <c r="P276" s="18">
        <v>0</v>
      </c>
    </row>
    <row r="277" spans="1:16" s="3" customFormat="1" ht="31.2" outlineLevel="1" x14ac:dyDescent="0.3">
      <c r="A277" s="16">
        <f t="shared" si="14"/>
        <v>264</v>
      </c>
      <c r="B277" s="17" t="s">
        <v>214</v>
      </c>
      <c r="C277" s="44" t="s">
        <v>306</v>
      </c>
      <c r="D277" s="17" t="s">
        <v>723</v>
      </c>
      <c r="E277" s="96">
        <v>1199330</v>
      </c>
      <c r="F277" s="18">
        <v>0</v>
      </c>
      <c r="G277" s="18">
        <v>0</v>
      </c>
      <c r="H277" s="18">
        <v>402</v>
      </c>
      <c r="I277" s="18">
        <v>1199330</v>
      </c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</row>
    <row r="278" spans="1:16" s="3" customFormat="1" ht="15.6" outlineLevel="1" x14ac:dyDescent="0.3">
      <c r="A278" s="16">
        <f t="shared" si="14"/>
        <v>265</v>
      </c>
      <c r="B278" s="17" t="s">
        <v>214</v>
      </c>
      <c r="C278" s="44" t="s">
        <v>306</v>
      </c>
      <c r="D278" s="17" t="s">
        <v>724</v>
      </c>
      <c r="E278" s="96">
        <v>1184032</v>
      </c>
      <c r="F278" s="18">
        <v>451845</v>
      </c>
      <c r="G278" s="18">
        <v>0</v>
      </c>
      <c r="H278" s="18">
        <v>330</v>
      </c>
      <c r="I278" s="18">
        <v>732187</v>
      </c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</row>
    <row r="279" spans="1:16" s="3" customFormat="1" ht="15.6" outlineLevel="1" x14ac:dyDescent="0.3">
      <c r="A279" s="16">
        <f t="shared" si="14"/>
        <v>266</v>
      </c>
      <c r="B279" s="17" t="s">
        <v>214</v>
      </c>
      <c r="C279" s="44" t="s">
        <v>306</v>
      </c>
      <c r="D279" s="17" t="s">
        <v>725</v>
      </c>
      <c r="E279" s="96">
        <v>627396</v>
      </c>
      <c r="F279" s="18">
        <v>0</v>
      </c>
      <c r="G279" s="18">
        <v>0</v>
      </c>
      <c r="H279" s="18">
        <v>198.1</v>
      </c>
      <c r="I279" s="18">
        <v>627396</v>
      </c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</row>
    <row r="280" spans="1:16" s="3" customFormat="1" ht="31.2" outlineLevel="1" x14ac:dyDescent="0.3">
      <c r="A280" s="16">
        <f t="shared" si="14"/>
        <v>267</v>
      </c>
      <c r="B280" s="17" t="s">
        <v>214</v>
      </c>
      <c r="C280" s="44" t="s">
        <v>306</v>
      </c>
      <c r="D280" s="17" t="s">
        <v>726</v>
      </c>
      <c r="E280" s="96">
        <v>1368320</v>
      </c>
      <c r="F280" s="18">
        <v>0</v>
      </c>
      <c r="G280" s="18">
        <v>0</v>
      </c>
      <c r="H280" s="18">
        <v>540</v>
      </c>
      <c r="I280" s="18">
        <v>1368320</v>
      </c>
      <c r="J280" s="18">
        <v>0</v>
      </c>
      <c r="K280" s="18">
        <v>0</v>
      </c>
      <c r="L280" s="18">
        <v>0</v>
      </c>
      <c r="M280" s="18">
        <v>0</v>
      </c>
      <c r="N280" s="18">
        <v>0</v>
      </c>
      <c r="O280" s="18">
        <v>0</v>
      </c>
      <c r="P280" s="18">
        <v>0</v>
      </c>
    </row>
    <row r="281" spans="1:16" s="3" customFormat="1" ht="15.6" outlineLevel="1" x14ac:dyDescent="0.3">
      <c r="A281" s="16">
        <f t="shared" si="14"/>
        <v>268</v>
      </c>
      <c r="B281" s="17" t="s">
        <v>214</v>
      </c>
      <c r="C281" s="44" t="s">
        <v>306</v>
      </c>
      <c r="D281" s="17" t="s">
        <v>962</v>
      </c>
      <c r="E281" s="96">
        <v>1705040</v>
      </c>
      <c r="F281" s="18">
        <v>0</v>
      </c>
      <c r="G281" s="18">
        <v>0</v>
      </c>
      <c r="H281" s="18">
        <v>508</v>
      </c>
      <c r="I281" s="18">
        <v>1705040</v>
      </c>
      <c r="J281" s="18">
        <v>0</v>
      </c>
      <c r="K281" s="18">
        <v>0</v>
      </c>
      <c r="L281" s="18">
        <v>0</v>
      </c>
      <c r="M281" s="18">
        <v>0</v>
      </c>
      <c r="N281" s="18">
        <v>0</v>
      </c>
      <c r="O281" s="18">
        <v>0</v>
      </c>
      <c r="P281" s="18">
        <v>0</v>
      </c>
    </row>
    <row r="282" spans="1:16" s="3" customFormat="1" ht="31.2" outlineLevel="1" x14ac:dyDescent="0.3">
      <c r="A282" s="16">
        <f t="shared" si="14"/>
        <v>269</v>
      </c>
      <c r="B282" s="17" t="s">
        <v>214</v>
      </c>
      <c r="C282" s="44" t="s">
        <v>306</v>
      </c>
      <c r="D282" s="17" t="s">
        <v>727</v>
      </c>
      <c r="E282" s="96">
        <v>1892274</v>
      </c>
      <c r="F282" s="18">
        <v>0</v>
      </c>
      <c r="G282" s="18">
        <v>0</v>
      </c>
      <c r="H282" s="18">
        <v>993.5</v>
      </c>
      <c r="I282" s="18">
        <v>1892274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</row>
    <row r="283" spans="1:16" s="3" customFormat="1" ht="15.6" outlineLevel="1" x14ac:dyDescent="0.3">
      <c r="A283" s="16">
        <f t="shared" si="14"/>
        <v>270</v>
      </c>
      <c r="B283" s="17" t="s">
        <v>214</v>
      </c>
      <c r="C283" s="44" t="s">
        <v>306</v>
      </c>
      <c r="D283" s="17" t="s">
        <v>728</v>
      </c>
      <c r="E283" s="96">
        <v>1155692</v>
      </c>
      <c r="F283" s="18">
        <v>0</v>
      </c>
      <c r="G283" s="18">
        <v>0</v>
      </c>
      <c r="H283" s="18">
        <v>581</v>
      </c>
      <c r="I283" s="18">
        <v>1155692</v>
      </c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</row>
    <row r="284" spans="1:16" s="3" customFormat="1" ht="15.6" outlineLevel="1" x14ac:dyDescent="0.3">
      <c r="A284" s="16">
        <f t="shared" si="14"/>
        <v>271</v>
      </c>
      <c r="B284" s="17" t="s">
        <v>214</v>
      </c>
      <c r="C284" s="44" t="s">
        <v>306</v>
      </c>
      <c r="D284" s="17" t="s">
        <v>729</v>
      </c>
      <c r="E284" s="96">
        <v>573273</v>
      </c>
      <c r="F284" s="18">
        <v>0</v>
      </c>
      <c r="G284" s="18">
        <v>0</v>
      </c>
      <c r="H284" s="18">
        <v>295</v>
      </c>
      <c r="I284" s="18">
        <v>573273</v>
      </c>
      <c r="J284" s="18">
        <v>0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</row>
    <row r="285" spans="1:16" s="3" customFormat="1" ht="15.6" outlineLevel="1" x14ac:dyDescent="0.3">
      <c r="A285" s="16">
        <f t="shared" si="14"/>
        <v>272</v>
      </c>
      <c r="B285" s="17" t="s">
        <v>214</v>
      </c>
      <c r="C285" s="44" t="s">
        <v>306</v>
      </c>
      <c r="D285" s="17" t="s">
        <v>730</v>
      </c>
      <c r="E285" s="96">
        <v>2783333</v>
      </c>
      <c r="F285" s="18">
        <v>0</v>
      </c>
      <c r="G285" s="18">
        <v>0</v>
      </c>
      <c r="H285" s="18">
        <v>1250</v>
      </c>
      <c r="I285" s="18">
        <v>2783333</v>
      </c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</row>
    <row r="286" spans="1:16" s="3" customFormat="1" ht="15.6" outlineLevel="1" x14ac:dyDescent="0.3">
      <c r="A286" s="16">
        <f t="shared" si="14"/>
        <v>273</v>
      </c>
      <c r="B286" s="17" t="s">
        <v>214</v>
      </c>
      <c r="C286" s="44" t="s">
        <v>306</v>
      </c>
      <c r="D286" s="17" t="s">
        <v>731</v>
      </c>
      <c r="E286" s="96">
        <v>562377</v>
      </c>
      <c r="F286" s="18">
        <v>0</v>
      </c>
      <c r="G286" s="18">
        <v>0</v>
      </c>
      <c r="H286" s="18">
        <v>310</v>
      </c>
      <c r="I286" s="18">
        <v>562377</v>
      </c>
      <c r="J286" s="18">
        <v>0</v>
      </c>
      <c r="K286" s="18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</row>
    <row r="287" spans="1:16" s="3" customFormat="1" ht="15.6" outlineLevel="1" x14ac:dyDescent="0.3">
      <c r="A287" s="16">
        <f t="shared" si="14"/>
        <v>274</v>
      </c>
      <c r="B287" s="17" t="s">
        <v>214</v>
      </c>
      <c r="C287" s="44" t="s">
        <v>306</v>
      </c>
      <c r="D287" s="17" t="s">
        <v>732</v>
      </c>
      <c r="E287" s="96">
        <v>5410684</v>
      </c>
      <c r="F287" s="18">
        <v>0</v>
      </c>
      <c r="G287" s="18">
        <v>0</v>
      </c>
      <c r="H287" s="18">
        <v>875</v>
      </c>
      <c r="I287" s="18">
        <v>1614068</v>
      </c>
      <c r="J287" s="18">
        <v>2</v>
      </c>
      <c r="K287" s="18">
        <v>3796616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</row>
    <row r="288" spans="1:16" s="3" customFormat="1" ht="31.2" outlineLevel="1" x14ac:dyDescent="0.3">
      <c r="A288" s="16">
        <f t="shared" si="14"/>
        <v>275</v>
      </c>
      <c r="B288" s="17" t="s">
        <v>214</v>
      </c>
      <c r="C288" s="44" t="s">
        <v>306</v>
      </c>
      <c r="D288" s="17" t="s">
        <v>733</v>
      </c>
      <c r="E288" s="96">
        <v>3825000</v>
      </c>
      <c r="F288" s="18">
        <v>1325000</v>
      </c>
      <c r="G288" s="18">
        <v>0</v>
      </c>
      <c r="H288" s="18">
        <v>892</v>
      </c>
      <c r="I288" s="18">
        <v>2500000</v>
      </c>
      <c r="J288" s="18">
        <v>0</v>
      </c>
      <c r="K288" s="18">
        <v>0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</row>
    <row r="289" spans="1:19" s="3" customFormat="1" ht="15.6" outlineLevel="1" x14ac:dyDescent="0.3">
      <c r="A289" s="16">
        <f t="shared" si="14"/>
        <v>276</v>
      </c>
      <c r="B289" s="17" t="s">
        <v>214</v>
      </c>
      <c r="C289" s="44" t="s">
        <v>306</v>
      </c>
      <c r="D289" s="17" t="s">
        <v>734</v>
      </c>
      <c r="E289" s="96">
        <v>2790000</v>
      </c>
      <c r="F289" s="18">
        <v>0</v>
      </c>
      <c r="G289" s="18">
        <v>0</v>
      </c>
      <c r="H289" s="18">
        <v>996</v>
      </c>
      <c r="I289" s="18">
        <v>2790000</v>
      </c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</row>
    <row r="290" spans="1:19" s="3" customFormat="1" ht="15.6" outlineLevel="1" x14ac:dyDescent="0.3">
      <c r="A290" s="16">
        <f t="shared" si="14"/>
        <v>277</v>
      </c>
      <c r="B290" s="17" t="s">
        <v>214</v>
      </c>
      <c r="C290" s="44" t="s">
        <v>306</v>
      </c>
      <c r="D290" s="17" t="s">
        <v>735</v>
      </c>
      <c r="E290" s="96">
        <v>1530534</v>
      </c>
      <c r="F290" s="18">
        <v>0</v>
      </c>
      <c r="G290" s="18">
        <v>0</v>
      </c>
      <c r="H290" s="18">
        <v>993</v>
      </c>
      <c r="I290" s="18">
        <v>1530534</v>
      </c>
      <c r="J290" s="18">
        <v>0</v>
      </c>
      <c r="K290" s="18">
        <v>0</v>
      </c>
      <c r="L290" s="18">
        <v>0</v>
      </c>
      <c r="M290" s="18">
        <v>0</v>
      </c>
      <c r="N290" s="18">
        <v>0</v>
      </c>
      <c r="O290" s="18">
        <v>0</v>
      </c>
      <c r="P290" s="18">
        <v>0</v>
      </c>
    </row>
    <row r="291" spans="1:19" s="3" customFormat="1" ht="15.6" outlineLevel="1" x14ac:dyDescent="0.3">
      <c r="A291" s="16">
        <f t="shared" si="14"/>
        <v>278</v>
      </c>
      <c r="B291" s="17" t="s">
        <v>214</v>
      </c>
      <c r="C291" s="44" t="s">
        <v>306</v>
      </c>
      <c r="D291" s="17" t="s">
        <v>736</v>
      </c>
      <c r="E291" s="96">
        <v>53000</v>
      </c>
      <c r="F291" s="18">
        <v>53000</v>
      </c>
      <c r="G291" s="18">
        <v>0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  <c r="M291" s="18">
        <v>0</v>
      </c>
      <c r="N291" s="18">
        <v>0</v>
      </c>
      <c r="O291" s="18">
        <v>0</v>
      </c>
      <c r="P291" s="18">
        <v>0</v>
      </c>
    </row>
    <row r="292" spans="1:19" s="3" customFormat="1" ht="15.6" outlineLevel="1" x14ac:dyDescent="0.3">
      <c r="A292" s="16">
        <f t="shared" si="14"/>
        <v>279</v>
      </c>
      <c r="B292" s="17" t="s">
        <v>214</v>
      </c>
      <c r="C292" s="44" t="s">
        <v>306</v>
      </c>
      <c r="D292" s="17" t="s">
        <v>737</v>
      </c>
      <c r="E292" s="96">
        <v>2517654</v>
      </c>
      <c r="F292" s="18">
        <v>2517654</v>
      </c>
      <c r="G292" s="18">
        <v>0</v>
      </c>
      <c r="H292" s="18">
        <v>0</v>
      </c>
      <c r="I292" s="18">
        <v>0</v>
      </c>
      <c r="J292" s="18">
        <v>0</v>
      </c>
      <c r="K292" s="18">
        <v>0</v>
      </c>
      <c r="L292" s="18">
        <v>0</v>
      </c>
      <c r="M292" s="18">
        <v>0</v>
      </c>
      <c r="N292" s="18">
        <v>0</v>
      </c>
      <c r="O292" s="18">
        <v>0</v>
      </c>
      <c r="P292" s="18">
        <v>0</v>
      </c>
    </row>
    <row r="293" spans="1:19" s="3" customFormat="1" ht="15.6" outlineLevel="1" x14ac:dyDescent="0.3">
      <c r="A293" s="16">
        <f t="shared" si="14"/>
        <v>280</v>
      </c>
      <c r="B293" s="17" t="s">
        <v>214</v>
      </c>
      <c r="C293" s="44" t="s">
        <v>306</v>
      </c>
      <c r="D293" s="17" t="s">
        <v>738</v>
      </c>
      <c r="E293" s="96">
        <v>1520484</v>
      </c>
      <c r="F293" s="18">
        <v>1520484</v>
      </c>
      <c r="G293" s="18">
        <v>0</v>
      </c>
      <c r="H293" s="18">
        <v>0</v>
      </c>
      <c r="I293" s="18">
        <v>0</v>
      </c>
      <c r="J293" s="18">
        <v>0</v>
      </c>
      <c r="K293" s="18">
        <v>0</v>
      </c>
      <c r="L293" s="18">
        <v>0</v>
      </c>
      <c r="M293" s="18">
        <v>0</v>
      </c>
      <c r="N293" s="18">
        <v>0</v>
      </c>
      <c r="O293" s="18">
        <v>0</v>
      </c>
      <c r="P293" s="18">
        <v>0</v>
      </c>
    </row>
    <row r="294" spans="1:19" s="3" customFormat="1" ht="15.6" outlineLevel="1" x14ac:dyDescent="0.3">
      <c r="A294" s="16">
        <f t="shared" si="14"/>
        <v>281</v>
      </c>
      <c r="B294" s="17" t="s">
        <v>214</v>
      </c>
      <c r="C294" s="44" t="s">
        <v>306</v>
      </c>
      <c r="D294" s="17" t="s">
        <v>739</v>
      </c>
      <c r="E294" s="96">
        <v>4600000</v>
      </c>
      <c r="F294" s="18">
        <v>4600000</v>
      </c>
      <c r="G294" s="18">
        <v>0</v>
      </c>
      <c r="H294" s="18">
        <v>0</v>
      </c>
      <c r="I294" s="18">
        <v>0</v>
      </c>
      <c r="J294" s="18">
        <v>0</v>
      </c>
      <c r="K294" s="18">
        <v>0</v>
      </c>
      <c r="L294" s="18">
        <v>0</v>
      </c>
      <c r="M294" s="18">
        <v>0</v>
      </c>
      <c r="N294" s="18">
        <v>0</v>
      </c>
      <c r="O294" s="18">
        <v>0</v>
      </c>
      <c r="P294" s="18">
        <v>0</v>
      </c>
    </row>
    <row r="295" spans="1:19" s="3" customFormat="1" ht="31.2" outlineLevel="1" x14ac:dyDescent="0.3">
      <c r="A295" s="16">
        <f t="shared" si="14"/>
        <v>282</v>
      </c>
      <c r="B295" s="17" t="s">
        <v>214</v>
      </c>
      <c r="C295" s="44" t="s">
        <v>306</v>
      </c>
      <c r="D295" s="17" t="s">
        <v>740</v>
      </c>
      <c r="E295" s="96">
        <v>8799374</v>
      </c>
      <c r="F295" s="18">
        <v>0</v>
      </c>
      <c r="G295" s="18">
        <v>0</v>
      </c>
      <c r="H295" s="18">
        <v>0</v>
      </c>
      <c r="I295" s="18">
        <v>0</v>
      </c>
      <c r="J295" s="18">
        <v>5</v>
      </c>
      <c r="K295" s="18">
        <v>8799374</v>
      </c>
      <c r="L295" s="18">
        <v>0</v>
      </c>
      <c r="M295" s="18">
        <v>0</v>
      </c>
      <c r="N295" s="18">
        <v>0</v>
      </c>
      <c r="O295" s="18">
        <v>0</v>
      </c>
      <c r="P295" s="18">
        <v>0</v>
      </c>
    </row>
    <row r="296" spans="1:19" s="3" customFormat="1" ht="15.6" outlineLevel="1" x14ac:dyDescent="0.3">
      <c r="A296" s="16">
        <f t="shared" si="14"/>
        <v>283</v>
      </c>
      <c r="B296" s="17" t="s">
        <v>214</v>
      </c>
      <c r="C296" s="44" t="s">
        <v>306</v>
      </c>
      <c r="D296" s="17" t="s">
        <v>741</v>
      </c>
      <c r="E296" s="96">
        <v>4039664</v>
      </c>
      <c r="F296" s="18">
        <v>0</v>
      </c>
      <c r="G296" s="18">
        <v>0</v>
      </c>
      <c r="H296" s="18">
        <v>0</v>
      </c>
      <c r="I296" s="18">
        <v>0</v>
      </c>
      <c r="J296" s="18">
        <v>2</v>
      </c>
      <c r="K296" s="18">
        <v>4039664</v>
      </c>
      <c r="L296" s="18">
        <v>0</v>
      </c>
      <c r="M296" s="18">
        <v>0</v>
      </c>
      <c r="N296" s="18">
        <v>0</v>
      </c>
      <c r="O296" s="18">
        <v>0</v>
      </c>
      <c r="P296" s="18">
        <v>0</v>
      </c>
    </row>
    <row r="297" spans="1:19" s="3" customFormat="1" ht="15.6" outlineLevel="1" x14ac:dyDescent="0.3">
      <c r="A297" s="16">
        <f t="shared" si="14"/>
        <v>284</v>
      </c>
      <c r="B297" s="17" t="s">
        <v>214</v>
      </c>
      <c r="C297" s="44" t="s">
        <v>306</v>
      </c>
      <c r="D297" s="17" t="s">
        <v>742</v>
      </c>
      <c r="E297" s="96">
        <v>3832315</v>
      </c>
      <c r="F297" s="18">
        <v>0</v>
      </c>
      <c r="G297" s="18">
        <v>0</v>
      </c>
      <c r="H297" s="18">
        <v>0</v>
      </c>
      <c r="I297" s="18">
        <v>0</v>
      </c>
      <c r="J297" s="18">
        <v>2</v>
      </c>
      <c r="K297" s="18">
        <v>3832315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</row>
    <row r="298" spans="1:19" s="3" customFormat="1" ht="15.6" outlineLevel="1" x14ac:dyDescent="0.3">
      <c r="A298" s="16">
        <f t="shared" si="14"/>
        <v>285</v>
      </c>
      <c r="B298" s="17" t="s">
        <v>214</v>
      </c>
      <c r="C298" s="44" t="s">
        <v>306</v>
      </c>
      <c r="D298" s="17" t="s">
        <v>743</v>
      </c>
      <c r="E298" s="96">
        <v>5096902</v>
      </c>
      <c r="F298" s="18">
        <v>0</v>
      </c>
      <c r="G298" s="18">
        <v>0</v>
      </c>
      <c r="H298" s="18">
        <v>0</v>
      </c>
      <c r="I298" s="18">
        <v>0</v>
      </c>
      <c r="J298" s="18">
        <v>2</v>
      </c>
      <c r="K298" s="18">
        <v>5096902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</row>
    <row r="299" spans="1:19" s="3" customFormat="1" ht="15.6" outlineLevel="1" x14ac:dyDescent="0.3">
      <c r="A299" s="16">
        <f t="shared" si="14"/>
        <v>286</v>
      </c>
      <c r="B299" s="17" t="s">
        <v>214</v>
      </c>
      <c r="C299" s="44" t="s">
        <v>306</v>
      </c>
      <c r="D299" s="17" t="s">
        <v>744</v>
      </c>
      <c r="E299" s="96">
        <v>5096902</v>
      </c>
      <c r="F299" s="18">
        <v>0</v>
      </c>
      <c r="G299" s="18">
        <v>0</v>
      </c>
      <c r="H299" s="18">
        <v>0</v>
      </c>
      <c r="I299" s="18">
        <v>0</v>
      </c>
      <c r="J299" s="18">
        <v>2</v>
      </c>
      <c r="K299" s="18">
        <v>5096902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</row>
    <row r="300" spans="1:19" s="3" customFormat="1" ht="15.6" outlineLevel="1" x14ac:dyDescent="0.3">
      <c r="A300" s="16">
        <f t="shared" si="14"/>
        <v>287</v>
      </c>
      <c r="B300" s="17" t="s">
        <v>214</v>
      </c>
      <c r="C300" s="44" t="s">
        <v>306</v>
      </c>
      <c r="D300" s="17" t="s">
        <v>745</v>
      </c>
      <c r="E300" s="96">
        <v>4039664</v>
      </c>
      <c r="F300" s="18">
        <v>0</v>
      </c>
      <c r="G300" s="18">
        <v>0</v>
      </c>
      <c r="H300" s="18">
        <v>0</v>
      </c>
      <c r="I300" s="18">
        <v>0</v>
      </c>
      <c r="J300" s="18">
        <v>2</v>
      </c>
      <c r="K300" s="18">
        <v>4039664</v>
      </c>
      <c r="L300" s="18">
        <v>0</v>
      </c>
      <c r="M300" s="18">
        <v>0</v>
      </c>
      <c r="N300" s="18">
        <v>0</v>
      </c>
      <c r="O300" s="18">
        <v>0</v>
      </c>
      <c r="P300" s="18">
        <v>0</v>
      </c>
    </row>
    <row r="301" spans="1:19" s="3" customFormat="1" ht="15.6" outlineLevel="1" x14ac:dyDescent="0.3">
      <c r="A301" s="16">
        <f t="shared" si="14"/>
        <v>288</v>
      </c>
      <c r="B301" s="17" t="s">
        <v>214</v>
      </c>
      <c r="C301" s="44" t="s">
        <v>306</v>
      </c>
      <c r="D301" s="17" t="s">
        <v>746</v>
      </c>
      <c r="E301" s="96">
        <v>5037553</v>
      </c>
      <c r="F301" s="18">
        <v>0</v>
      </c>
      <c r="G301" s="18">
        <v>0</v>
      </c>
      <c r="H301" s="18">
        <v>0</v>
      </c>
      <c r="I301" s="18">
        <v>0</v>
      </c>
      <c r="J301" s="18">
        <v>3</v>
      </c>
      <c r="K301" s="18">
        <v>5037553</v>
      </c>
      <c r="L301" s="18">
        <v>0</v>
      </c>
      <c r="M301" s="18">
        <v>0</v>
      </c>
      <c r="N301" s="18">
        <v>0</v>
      </c>
      <c r="O301" s="18">
        <v>0</v>
      </c>
      <c r="P301" s="18">
        <v>0</v>
      </c>
    </row>
    <row r="302" spans="1:19" s="3" customFormat="1" ht="15.6" x14ac:dyDescent="0.3">
      <c r="A302" s="16">
        <f t="shared" si="14"/>
        <v>289</v>
      </c>
      <c r="B302" s="54" t="s">
        <v>532</v>
      </c>
      <c r="C302" s="55"/>
      <c r="D302" s="56"/>
      <c r="E302" s="97">
        <f t="shared" ref="E302:P302" si="15">SUM(E136:E301)</f>
        <v>372363289.63</v>
      </c>
      <c r="F302" s="97">
        <f t="shared" si="15"/>
        <v>76032718.650000006</v>
      </c>
      <c r="G302" s="97">
        <f t="shared" si="15"/>
        <v>0</v>
      </c>
      <c r="H302" s="97">
        <f t="shared" si="15"/>
        <v>57393.599999999999</v>
      </c>
      <c r="I302" s="97">
        <f t="shared" si="15"/>
        <v>123436706.27000001</v>
      </c>
      <c r="J302" s="97">
        <f t="shared" si="15"/>
        <v>86</v>
      </c>
      <c r="K302" s="97">
        <f t="shared" si="15"/>
        <v>160119983.96000001</v>
      </c>
      <c r="L302" s="97">
        <f t="shared" si="15"/>
        <v>3915.2</v>
      </c>
      <c r="M302" s="97">
        <f t="shared" si="15"/>
        <v>12773880.75</v>
      </c>
      <c r="N302" s="97">
        <f t="shared" si="15"/>
        <v>0</v>
      </c>
      <c r="O302" s="97">
        <f t="shared" si="15"/>
        <v>0</v>
      </c>
      <c r="P302" s="97">
        <f t="shared" si="15"/>
        <v>0</v>
      </c>
    </row>
    <row r="303" spans="1:19" s="45" customFormat="1" ht="18" customHeight="1" x14ac:dyDescent="0.3">
      <c r="A303" s="54" t="s">
        <v>223</v>
      </c>
      <c r="B303" s="55"/>
      <c r="C303" s="55"/>
      <c r="D303" s="55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101"/>
      <c r="Q303" s="3"/>
      <c r="R303" s="3"/>
      <c r="S303" s="3"/>
    </row>
    <row r="304" spans="1:19" s="3" customFormat="1" ht="15.6" outlineLevel="1" x14ac:dyDescent="0.3">
      <c r="A304" s="16">
        <f>A302+1</f>
        <v>290</v>
      </c>
      <c r="B304" s="17" t="s">
        <v>168</v>
      </c>
      <c r="C304" s="44" t="s">
        <v>307</v>
      </c>
      <c r="D304" s="17" t="s">
        <v>294</v>
      </c>
      <c r="E304" s="96">
        <v>965079.76</v>
      </c>
      <c r="F304" s="18">
        <v>0</v>
      </c>
      <c r="G304" s="18">
        <v>0</v>
      </c>
      <c r="H304" s="18">
        <v>635.5</v>
      </c>
      <c r="I304" s="18">
        <v>965079.76</v>
      </c>
      <c r="J304" s="18">
        <v>0</v>
      </c>
      <c r="K304" s="18">
        <v>0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</row>
    <row r="305" spans="1:19" s="3" customFormat="1" ht="15.6" outlineLevel="1" x14ac:dyDescent="0.3">
      <c r="A305" s="16">
        <f t="shared" ref="A305:A326" si="16">A304+1</f>
        <v>291</v>
      </c>
      <c r="B305" s="17" t="s">
        <v>168</v>
      </c>
      <c r="C305" s="44" t="s">
        <v>307</v>
      </c>
      <c r="D305" s="17" t="s">
        <v>266</v>
      </c>
      <c r="E305" s="96">
        <v>799173.9</v>
      </c>
      <c r="F305" s="18">
        <v>0</v>
      </c>
      <c r="G305" s="18">
        <v>0</v>
      </c>
      <c r="H305" s="18">
        <v>547</v>
      </c>
      <c r="I305" s="18">
        <v>799173.9</v>
      </c>
      <c r="J305" s="18">
        <v>0</v>
      </c>
      <c r="K305" s="18">
        <v>0</v>
      </c>
      <c r="L305" s="18">
        <v>0</v>
      </c>
      <c r="M305" s="18">
        <v>0</v>
      </c>
      <c r="N305" s="18">
        <v>0</v>
      </c>
      <c r="O305" s="18">
        <v>0</v>
      </c>
      <c r="P305" s="18">
        <v>0</v>
      </c>
    </row>
    <row r="306" spans="1:19" s="3" customFormat="1" ht="15.6" outlineLevel="1" x14ac:dyDescent="0.3">
      <c r="A306" s="16">
        <f t="shared" si="16"/>
        <v>292</v>
      </c>
      <c r="B306" s="17" t="s">
        <v>168</v>
      </c>
      <c r="C306" s="44" t="s">
        <v>307</v>
      </c>
      <c r="D306" s="17" t="s">
        <v>295</v>
      </c>
      <c r="E306" s="96">
        <v>1435951.77</v>
      </c>
      <c r="F306" s="18">
        <v>0</v>
      </c>
      <c r="G306" s="18">
        <v>0</v>
      </c>
      <c r="H306" s="18">
        <v>221</v>
      </c>
      <c r="I306" s="18">
        <v>96304.77</v>
      </c>
      <c r="J306" s="18">
        <v>0</v>
      </c>
      <c r="K306" s="18">
        <v>0</v>
      </c>
      <c r="L306" s="18">
        <v>0</v>
      </c>
      <c r="M306" s="18">
        <v>0</v>
      </c>
      <c r="N306" s="18">
        <v>401.14</v>
      </c>
      <c r="O306" s="18">
        <v>1339647</v>
      </c>
      <c r="P306" s="18">
        <v>0</v>
      </c>
    </row>
    <row r="307" spans="1:19" s="3" customFormat="1" ht="15.6" outlineLevel="1" x14ac:dyDescent="0.3">
      <c r="A307" s="16">
        <f t="shared" si="16"/>
        <v>293</v>
      </c>
      <c r="B307" s="17" t="s">
        <v>168</v>
      </c>
      <c r="C307" s="44" t="s">
        <v>307</v>
      </c>
      <c r="D307" s="17" t="s">
        <v>296</v>
      </c>
      <c r="E307" s="96">
        <v>2400057.41</v>
      </c>
      <c r="F307" s="18">
        <v>0</v>
      </c>
      <c r="G307" s="18">
        <v>0</v>
      </c>
      <c r="H307" s="18">
        <v>594.79999999999995</v>
      </c>
      <c r="I307" s="18">
        <v>524212.41</v>
      </c>
      <c r="J307" s="18">
        <v>0</v>
      </c>
      <c r="K307" s="18">
        <v>0</v>
      </c>
      <c r="L307" s="18">
        <v>0</v>
      </c>
      <c r="M307" s="18">
        <v>0</v>
      </c>
      <c r="N307" s="18">
        <v>565.1</v>
      </c>
      <c r="O307" s="18">
        <v>1875845</v>
      </c>
      <c r="P307" s="18">
        <v>0</v>
      </c>
    </row>
    <row r="308" spans="1:19" s="3" customFormat="1" ht="15.6" outlineLevel="1" x14ac:dyDescent="0.3">
      <c r="A308" s="16">
        <f t="shared" si="16"/>
        <v>294</v>
      </c>
      <c r="B308" s="17" t="s">
        <v>168</v>
      </c>
      <c r="C308" s="44" t="s">
        <v>307</v>
      </c>
      <c r="D308" s="17" t="s">
        <v>297</v>
      </c>
      <c r="E308" s="96">
        <v>2241620.79</v>
      </c>
      <c r="F308" s="18">
        <v>0</v>
      </c>
      <c r="G308" s="18">
        <v>0</v>
      </c>
      <c r="H308" s="18">
        <v>404</v>
      </c>
      <c r="I308" s="18">
        <v>337949.79</v>
      </c>
      <c r="J308" s="18">
        <v>0</v>
      </c>
      <c r="K308" s="18">
        <v>0</v>
      </c>
      <c r="L308" s="18">
        <v>0</v>
      </c>
      <c r="M308" s="18">
        <v>0</v>
      </c>
      <c r="N308" s="18">
        <v>582.20000000000005</v>
      </c>
      <c r="O308" s="18">
        <v>1903671</v>
      </c>
      <c r="P308" s="18">
        <v>0</v>
      </c>
    </row>
    <row r="309" spans="1:19" s="3" customFormat="1" ht="15.6" outlineLevel="1" x14ac:dyDescent="0.3">
      <c r="A309" s="16">
        <f t="shared" si="16"/>
        <v>295</v>
      </c>
      <c r="B309" s="17" t="s">
        <v>168</v>
      </c>
      <c r="C309" s="44" t="s">
        <v>307</v>
      </c>
      <c r="D309" s="17" t="s">
        <v>298</v>
      </c>
      <c r="E309" s="96">
        <v>1563032.95</v>
      </c>
      <c r="F309" s="18">
        <v>0</v>
      </c>
      <c r="G309" s="18">
        <v>0</v>
      </c>
      <c r="H309" s="18">
        <v>251</v>
      </c>
      <c r="I309" s="18">
        <v>103321.95</v>
      </c>
      <c r="J309" s="18">
        <v>0</v>
      </c>
      <c r="K309" s="18">
        <v>0</v>
      </c>
      <c r="L309" s="18">
        <v>0</v>
      </c>
      <c r="M309" s="18">
        <v>0</v>
      </c>
      <c r="N309" s="18">
        <v>436.3</v>
      </c>
      <c r="O309" s="18">
        <v>1459711</v>
      </c>
      <c r="P309" s="18">
        <v>0</v>
      </c>
    </row>
    <row r="310" spans="1:19" s="3" customFormat="1" ht="15.6" outlineLevel="1" x14ac:dyDescent="0.3">
      <c r="A310" s="16">
        <f t="shared" si="16"/>
        <v>296</v>
      </c>
      <c r="B310" s="17" t="s">
        <v>168</v>
      </c>
      <c r="C310" s="44" t="s">
        <v>307</v>
      </c>
      <c r="D310" s="17" t="s">
        <v>299</v>
      </c>
      <c r="E310" s="96">
        <v>1383891.96</v>
      </c>
      <c r="F310" s="18">
        <v>0</v>
      </c>
      <c r="G310" s="18">
        <v>0</v>
      </c>
      <c r="H310" s="18">
        <v>142.5</v>
      </c>
      <c r="I310" s="18">
        <v>1149520</v>
      </c>
      <c r="J310" s="18">
        <v>0</v>
      </c>
      <c r="K310" s="18">
        <v>0</v>
      </c>
      <c r="L310" s="18">
        <v>0</v>
      </c>
      <c r="M310" s="18">
        <v>0</v>
      </c>
      <c r="N310" s="18">
        <v>440.4</v>
      </c>
      <c r="O310" s="18">
        <v>234371.96</v>
      </c>
      <c r="P310" s="18">
        <v>0</v>
      </c>
    </row>
    <row r="311" spans="1:19" s="3" customFormat="1" ht="15.6" outlineLevel="1" x14ac:dyDescent="0.3">
      <c r="A311" s="16">
        <f t="shared" si="16"/>
        <v>297</v>
      </c>
      <c r="B311" s="17" t="s">
        <v>168</v>
      </c>
      <c r="C311" s="44" t="s">
        <v>307</v>
      </c>
      <c r="D311" s="17" t="s">
        <v>300</v>
      </c>
      <c r="E311" s="96">
        <v>1909702.66</v>
      </c>
      <c r="F311" s="18">
        <v>0</v>
      </c>
      <c r="G311" s="18">
        <v>0</v>
      </c>
      <c r="H311" s="18">
        <v>292.55</v>
      </c>
      <c r="I311" s="18">
        <v>107808.66</v>
      </c>
      <c r="J311" s="18">
        <v>0</v>
      </c>
      <c r="K311" s="18">
        <v>0</v>
      </c>
      <c r="L311" s="18">
        <v>0</v>
      </c>
      <c r="M311" s="18">
        <v>0</v>
      </c>
      <c r="N311" s="18">
        <v>536.20000000000005</v>
      </c>
      <c r="O311" s="18">
        <v>1801894</v>
      </c>
      <c r="P311" s="18">
        <v>0</v>
      </c>
    </row>
    <row r="312" spans="1:19" s="3" customFormat="1" ht="15.6" outlineLevel="1" x14ac:dyDescent="0.3">
      <c r="A312" s="16">
        <f t="shared" si="16"/>
        <v>298</v>
      </c>
      <c r="B312" s="17" t="s">
        <v>168</v>
      </c>
      <c r="C312" s="44" t="s">
        <v>307</v>
      </c>
      <c r="D312" s="17" t="s">
        <v>301</v>
      </c>
      <c r="E312" s="96">
        <v>3046318.8</v>
      </c>
      <c r="F312" s="18">
        <v>0</v>
      </c>
      <c r="G312" s="18">
        <v>0</v>
      </c>
      <c r="H312" s="18">
        <v>632.20000000000005</v>
      </c>
      <c r="I312" s="18">
        <v>484517.8</v>
      </c>
      <c r="J312" s="18">
        <v>0</v>
      </c>
      <c r="K312" s="18">
        <v>0</v>
      </c>
      <c r="L312" s="18">
        <v>0</v>
      </c>
      <c r="M312" s="18">
        <v>0</v>
      </c>
      <c r="N312" s="18">
        <v>755.78</v>
      </c>
      <c r="O312" s="18">
        <v>2561801</v>
      </c>
      <c r="P312" s="18">
        <v>0</v>
      </c>
    </row>
    <row r="313" spans="1:19" s="3" customFormat="1" ht="15.6" outlineLevel="1" x14ac:dyDescent="0.3">
      <c r="A313" s="16">
        <f t="shared" si="16"/>
        <v>299</v>
      </c>
      <c r="B313" s="17" t="s">
        <v>196</v>
      </c>
      <c r="C313" s="44" t="s">
        <v>308</v>
      </c>
      <c r="D313" s="17" t="s">
        <v>302</v>
      </c>
      <c r="E313" s="96">
        <v>1096350.47</v>
      </c>
      <c r="F313" s="18">
        <v>0</v>
      </c>
      <c r="G313" s="18">
        <v>0</v>
      </c>
      <c r="H313" s="18">
        <v>765</v>
      </c>
      <c r="I313" s="18">
        <v>1096350.47</v>
      </c>
      <c r="J313" s="18">
        <v>0</v>
      </c>
      <c r="K313" s="18">
        <v>0</v>
      </c>
      <c r="L313" s="18">
        <v>0</v>
      </c>
      <c r="M313" s="18">
        <v>0</v>
      </c>
      <c r="N313" s="18">
        <v>0</v>
      </c>
      <c r="O313" s="18">
        <v>0</v>
      </c>
      <c r="P313" s="18">
        <v>0</v>
      </c>
    </row>
    <row r="314" spans="1:19" s="3" customFormat="1" ht="15.6" outlineLevel="1" x14ac:dyDescent="0.3">
      <c r="A314" s="16">
        <f t="shared" si="16"/>
        <v>300</v>
      </c>
      <c r="B314" s="17" t="s">
        <v>196</v>
      </c>
      <c r="C314" s="44" t="s">
        <v>308</v>
      </c>
      <c r="D314" s="17" t="s">
        <v>303</v>
      </c>
      <c r="E314" s="96">
        <v>590195.74</v>
      </c>
      <c r="F314" s="18">
        <v>0</v>
      </c>
      <c r="G314" s="18">
        <v>0</v>
      </c>
      <c r="H314" s="18">
        <v>450</v>
      </c>
      <c r="I314" s="18">
        <v>590195.74</v>
      </c>
      <c r="J314" s="18">
        <v>0</v>
      </c>
      <c r="K314" s="18">
        <v>0</v>
      </c>
      <c r="L314" s="18">
        <v>0</v>
      </c>
      <c r="M314" s="18">
        <v>0</v>
      </c>
      <c r="N314" s="18">
        <v>0</v>
      </c>
      <c r="O314" s="18">
        <v>0</v>
      </c>
      <c r="P314" s="18">
        <v>0</v>
      </c>
      <c r="Q314" s="45"/>
      <c r="R314" s="45"/>
    </row>
    <row r="315" spans="1:19" s="3" customFormat="1" ht="15.6" outlineLevel="1" x14ac:dyDescent="0.3">
      <c r="A315" s="16">
        <f t="shared" si="16"/>
        <v>301</v>
      </c>
      <c r="B315" s="17" t="s">
        <v>196</v>
      </c>
      <c r="C315" s="44" t="s">
        <v>308</v>
      </c>
      <c r="D315" s="17" t="s">
        <v>304</v>
      </c>
      <c r="E315" s="96">
        <v>365330.35</v>
      </c>
      <c r="F315" s="18">
        <v>0</v>
      </c>
      <c r="G315" s="18">
        <v>0</v>
      </c>
      <c r="H315" s="18">
        <v>265</v>
      </c>
      <c r="I315" s="18">
        <v>365330.35</v>
      </c>
      <c r="J315" s="18">
        <v>0</v>
      </c>
      <c r="K315" s="18">
        <v>0</v>
      </c>
      <c r="L315" s="18">
        <v>0</v>
      </c>
      <c r="M315" s="18">
        <v>0</v>
      </c>
      <c r="N315" s="18">
        <v>0</v>
      </c>
      <c r="O315" s="18">
        <v>0</v>
      </c>
      <c r="P315" s="18">
        <v>0</v>
      </c>
    </row>
    <row r="316" spans="1:19" s="3" customFormat="1" ht="15.6" outlineLevel="1" x14ac:dyDescent="0.3">
      <c r="A316" s="16">
        <f t="shared" si="16"/>
        <v>302</v>
      </c>
      <c r="B316" s="17" t="s">
        <v>196</v>
      </c>
      <c r="C316" s="44" t="s">
        <v>308</v>
      </c>
      <c r="D316" s="17" t="s">
        <v>305</v>
      </c>
      <c r="E316" s="96">
        <v>452229.65</v>
      </c>
      <c r="F316" s="18">
        <v>0</v>
      </c>
      <c r="G316" s="18">
        <v>0</v>
      </c>
      <c r="H316" s="18">
        <v>335</v>
      </c>
      <c r="I316" s="18">
        <v>452229.65</v>
      </c>
      <c r="J316" s="18">
        <v>0</v>
      </c>
      <c r="K316" s="18">
        <v>0</v>
      </c>
      <c r="L316" s="18">
        <v>0</v>
      </c>
      <c r="M316" s="18">
        <v>0</v>
      </c>
      <c r="N316" s="18">
        <v>0</v>
      </c>
      <c r="O316" s="18">
        <v>0</v>
      </c>
      <c r="P316" s="18">
        <v>0</v>
      </c>
      <c r="S316" s="45"/>
    </row>
    <row r="317" spans="1:19" s="3" customFormat="1" ht="15.6" outlineLevel="1" x14ac:dyDescent="0.3">
      <c r="A317" s="16">
        <f t="shared" si="16"/>
        <v>303</v>
      </c>
      <c r="B317" s="17" t="s">
        <v>168</v>
      </c>
      <c r="C317" s="44" t="s">
        <v>307</v>
      </c>
      <c r="D317" s="44" t="s">
        <v>582</v>
      </c>
      <c r="E317" s="96">
        <v>2253376.2200000002</v>
      </c>
      <c r="F317" s="18">
        <v>0</v>
      </c>
      <c r="G317" s="18">
        <v>0</v>
      </c>
      <c r="H317" s="18">
        <v>548.5</v>
      </c>
      <c r="I317" s="18">
        <v>723049</v>
      </c>
      <c r="J317" s="18">
        <v>0</v>
      </c>
      <c r="K317" s="18">
        <v>0</v>
      </c>
      <c r="L317" s="18">
        <v>0</v>
      </c>
      <c r="M317" s="18">
        <v>0</v>
      </c>
      <c r="N317" s="18">
        <v>510.3</v>
      </c>
      <c r="O317" s="18">
        <v>1530327.22</v>
      </c>
      <c r="P317" s="18">
        <v>0</v>
      </c>
    </row>
    <row r="318" spans="1:19" s="3" customFormat="1" ht="15.6" outlineLevel="1" x14ac:dyDescent="0.3">
      <c r="A318" s="16">
        <f t="shared" si="16"/>
        <v>304</v>
      </c>
      <c r="B318" s="17" t="s">
        <v>196</v>
      </c>
      <c r="C318" s="44" t="s">
        <v>308</v>
      </c>
      <c r="D318" s="44" t="s">
        <v>583</v>
      </c>
      <c r="E318" s="96">
        <v>452238.15</v>
      </c>
      <c r="F318" s="18">
        <v>0</v>
      </c>
      <c r="G318" s="18">
        <v>0</v>
      </c>
      <c r="H318" s="18">
        <v>265</v>
      </c>
      <c r="I318" s="18">
        <v>452238.15</v>
      </c>
      <c r="J318" s="18">
        <v>0</v>
      </c>
      <c r="K318" s="18">
        <v>0</v>
      </c>
      <c r="L318" s="18">
        <v>0</v>
      </c>
      <c r="M318" s="18">
        <v>0</v>
      </c>
      <c r="N318" s="18">
        <v>0</v>
      </c>
      <c r="O318" s="18">
        <v>0</v>
      </c>
      <c r="P318" s="18">
        <v>0</v>
      </c>
    </row>
    <row r="319" spans="1:19" s="3" customFormat="1" ht="15.6" outlineLevel="1" x14ac:dyDescent="0.3">
      <c r="A319" s="16">
        <f t="shared" si="16"/>
        <v>305</v>
      </c>
      <c r="B319" s="17" t="s">
        <v>168</v>
      </c>
      <c r="C319" s="44" t="s">
        <v>307</v>
      </c>
      <c r="D319" s="44" t="s">
        <v>584</v>
      </c>
      <c r="E319" s="96">
        <v>1775632.95</v>
      </c>
      <c r="F319" s="18">
        <v>0</v>
      </c>
      <c r="G319" s="18">
        <v>0</v>
      </c>
      <c r="H319" s="18">
        <v>1057</v>
      </c>
      <c r="I319" s="18">
        <v>1775632.95</v>
      </c>
      <c r="J319" s="18">
        <v>0</v>
      </c>
      <c r="K319" s="18">
        <v>0</v>
      </c>
      <c r="L319" s="18">
        <v>0</v>
      </c>
      <c r="M319" s="18">
        <v>0</v>
      </c>
      <c r="N319" s="18">
        <v>0</v>
      </c>
      <c r="O319" s="18">
        <v>0</v>
      </c>
      <c r="P319" s="18">
        <v>0</v>
      </c>
    </row>
    <row r="320" spans="1:19" s="3" customFormat="1" ht="15.6" outlineLevel="1" x14ac:dyDescent="0.3">
      <c r="A320" s="16">
        <f t="shared" si="16"/>
        <v>306</v>
      </c>
      <c r="B320" s="17" t="s">
        <v>168</v>
      </c>
      <c r="C320" s="44" t="s">
        <v>307</v>
      </c>
      <c r="D320" s="44" t="s">
        <v>586</v>
      </c>
      <c r="E320" s="96">
        <v>1659504.59</v>
      </c>
      <c r="F320" s="18">
        <v>0</v>
      </c>
      <c r="G320" s="18">
        <v>0</v>
      </c>
      <c r="H320" s="18">
        <v>877.8</v>
      </c>
      <c r="I320" s="18">
        <v>1659504.59</v>
      </c>
      <c r="J320" s="18">
        <v>0</v>
      </c>
      <c r="K320" s="18">
        <v>0</v>
      </c>
      <c r="L320" s="18">
        <v>0</v>
      </c>
      <c r="M320" s="18">
        <v>0</v>
      </c>
      <c r="N320" s="18">
        <v>0</v>
      </c>
      <c r="O320" s="18">
        <v>0</v>
      </c>
      <c r="P320" s="18">
        <v>0</v>
      </c>
    </row>
    <row r="321" spans="1:19" s="3" customFormat="1" ht="15.6" outlineLevel="1" x14ac:dyDescent="0.3">
      <c r="A321" s="16">
        <f t="shared" si="16"/>
        <v>307</v>
      </c>
      <c r="B321" s="17" t="s">
        <v>168</v>
      </c>
      <c r="C321" s="44" t="s">
        <v>307</v>
      </c>
      <c r="D321" s="44" t="s">
        <v>585</v>
      </c>
      <c r="E321" s="96">
        <v>1576776.59</v>
      </c>
      <c r="F321" s="18">
        <v>0</v>
      </c>
      <c r="G321" s="18">
        <v>0</v>
      </c>
      <c r="H321" s="18">
        <v>864.9</v>
      </c>
      <c r="I321" s="18">
        <v>1576776.59</v>
      </c>
      <c r="J321" s="18">
        <v>0</v>
      </c>
      <c r="K321" s="18">
        <v>0</v>
      </c>
      <c r="L321" s="18">
        <v>0</v>
      </c>
      <c r="M321" s="18">
        <v>0</v>
      </c>
      <c r="N321" s="18">
        <v>0</v>
      </c>
      <c r="O321" s="18">
        <v>0</v>
      </c>
      <c r="P321" s="18">
        <v>0</v>
      </c>
      <c r="Q321" s="45"/>
      <c r="R321" s="45"/>
    </row>
    <row r="322" spans="1:19" s="3" customFormat="1" ht="15.6" outlineLevel="1" x14ac:dyDescent="0.3">
      <c r="A322" s="16">
        <f t="shared" si="16"/>
        <v>308</v>
      </c>
      <c r="B322" s="17" t="s">
        <v>168</v>
      </c>
      <c r="C322" s="44" t="s">
        <v>307</v>
      </c>
      <c r="D322" s="17" t="s">
        <v>294</v>
      </c>
      <c r="E322" s="96">
        <v>230904</v>
      </c>
      <c r="F322" s="18">
        <v>0</v>
      </c>
      <c r="G322" s="18">
        <v>0</v>
      </c>
      <c r="H322" s="18">
        <v>0</v>
      </c>
      <c r="I322" s="18">
        <v>0</v>
      </c>
      <c r="J322" s="18">
        <v>0</v>
      </c>
      <c r="K322" s="18">
        <v>0</v>
      </c>
      <c r="L322" s="18">
        <v>0</v>
      </c>
      <c r="M322" s="18">
        <v>0</v>
      </c>
      <c r="N322" s="18">
        <v>546</v>
      </c>
      <c r="O322" s="18">
        <v>230904</v>
      </c>
      <c r="P322" s="18">
        <v>0</v>
      </c>
    </row>
    <row r="323" spans="1:19" s="3" customFormat="1" ht="15.6" outlineLevel="1" x14ac:dyDescent="0.3">
      <c r="A323" s="16">
        <f t="shared" si="16"/>
        <v>309</v>
      </c>
      <c r="B323" s="17" t="s">
        <v>168</v>
      </c>
      <c r="C323" s="44" t="s">
        <v>307</v>
      </c>
      <c r="D323" s="17" t="s">
        <v>815</v>
      </c>
      <c r="E323" s="96">
        <v>707601</v>
      </c>
      <c r="F323" s="18">
        <v>0</v>
      </c>
      <c r="G323" s="18">
        <v>0</v>
      </c>
      <c r="H323" s="18">
        <v>447</v>
      </c>
      <c r="I323" s="18">
        <v>707601</v>
      </c>
      <c r="J323" s="18">
        <v>0</v>
      </c>
      <c r="K323" s="18">
        <v>0</v>
      </c>
      <c r="L323" s="18">
        <v>0</v>
      </c>
      <c r="M323" s="18">
        <v>0</v>
      </c>
      <c r="N323" s="18">
        <v>0</v>
      </c>
      <c r="O323" s="18">
        <v>0</v>
      </c>
      <c r="P323" s="18">
        <v>0</v>
      </c>
      <c r="S323" s="45"/>
    </row>
    <row r="324" spans="1:19" s="3" customFormat="1" ht="15.6" outlineLevel="1" x14ac:dyDescent="0.3">
      <c r="A324" s="16">
        <f t="shared" si="16"/>
        <v>310</v>
      </c>
      <c r="B324" s="17" t="s">
        <v>168</v>
      </c>
      <c r="C324" s="44" t="s">
        <v>307</v>
      </c>
      <c r="D324" s="17" t="s">
        <v>816</v>
      </c>
      <c r="E324" s="96">
        <v>679529</v>
      </c>
      <c r="F324" s="18">
        <v>0</v>
      </c>
      <c r="G324" s="18">
        <v>0</v>
      </c>
      <c r="H324" s="18">
        <v>446</v>
      </c>
      <c r="I324" s="18">
        <v>679529</v>
      </c>
      <c r="J324" s="18">
        <v>0</v>
      </c>
      <c r="K324" s="18">
        <v>0</v>
      </c>
      <c r="L324" s="18">
        <v>0</v>
      </c>
      <c r="M324" s="18">
        <v>0</v>
      </c>
      <c r="N324" s="18">
        <v>0</v>
      </c>
      <c r="O324" s="18">
        <v>0</v>
      </c>
      <c r="P324" s="18">
        <v>0</v>
      </c>
    </row>
    <row r="325" spans="1:19" s="3" customFormat="1" ht="15.6" outlineLevel="1" x14ac:dyDescent="0.3">
      <c r="A325" s="16">
        <f t="shared" si="16"/>
        <v>311</v>
      </c>
      <c r="B325" s="17" t="s">
        <v>168</v>
      </c>
      <c r="C325" s="44" t="s">
        <v>307</v>
      </c>
      <c r="D325" s="17" t="s">
        <v>346</v>
      </c>
      <c r="E325" s="96">
        <v>563756</v>
      </c>
      <c r="F325" s="18">
        <v>0</v>
      </c>
      <c r="G325" s="18">
        <v>0</v>
      </c>
      <c r="H325" s="18">
        <v>329.5</v>
      </c>
      <c r="I325" s="18">
        <v>563756</v>
      </c>
      <c r="J325" s="18">
        <v>0</v>
      </c>
      <c r="K325" s="18">
        <v>0</v>
      </c>
      <c r="L325" s="18">
        <v>0</v>
      </c>
      <c r="M325" s="18">
        <v>0</v>
      </c>
      <c r="N325" s="18">
        <v>0</v>
      </c>
      <c r="O325" s="18">
        <v>0</v>
      </c>
      <c r="P325" s="18">
        <v>0</v>
      </c>
    </row>
    <row r="326" spans="1:19" s="3" customFormat="1" ht="15.6" x14ac:dyDescent="0.3">
      <c r="A326" s="16">
        <f t="shared" si="16"/>
        <v>312</v>
      </c>
      <c r="B326" s="54" t="s">
        <v>532</v>
      </c>
      <c r="C326" s="55"/>
      <c r="D326" s="56"/>
      <c r="E326" s="97">
        <f>SUM(E304:E325)</f>
        <v>28148254.709999993</v>
      </c>
      <c r="F326" s="97">
        <f t="shared" ref="F326:P326" si="17">SUM(F304:F325)</f>
        <v>0</v>
      </c>
      <c r="G326" s="97">
        <f t="shared" si="17"/>
        <v>0</v>
      </c>
      <c r="H326" s="97">
        <f t="shared" si="17"/>
        <v>10371.25</v>
      </c>
      <c r="I326" s="97">
        <f t="shared" si="17"/>
        <v>15210082.530000001</v>
      </c>
      <c r="J326" s="97">
        <f t="shared" si="17"/>
        <v>0</v>
      </c>
      <c r="K326" s="97">
        <f t="shared" si="17"/>
        <v>0</v>
      </c>
      <c r="L326" s="97">
        <f t="shared" si="17"/>
        <v>0</v>
      </c>
      <c r="M326" s="97">
        <f t="shared" si="17"/>
        <v>0</v>
      </c>
      <c r="N326" s="97">
        <f t="shared" si="17"/>
        <v>4773.42</v>
      </c>
      <c r="O326" s="97">
        <f t="shared" si="17"/>
        <v>12938172.180000002</v>
      </c>
      <c r="P326" s="97">
        <f t="shared" si="17"/>
        <v>0</v>
      </c>
    </row>
    <row r="327" spans="1:19" s="45" customFormat="1" ht="18" customHeight="1" x14ac:dyDescent="0.3">
      <c r="A327" s="54" t="s">
        <v>155</v>
      </c>
      <c r="B327" s="55"/>
      <c r="C327" s="55"/>
      <c r="D327" s="55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  <c r="P327" s="101"/>
      <c r="Q327" s="3"/>
      <c r="R327" s="3"/>
      <c r="S327" s="3"/>
    </row>
    <row r="328" spans="1:19" s="3" customFormat="1" ht="15.6" outlineLevel="1" x14ac:dyDescent="0.3">
      <c r="A328" s="16">
        <f>A326+1</f>
        <v>313</v>
      </c>
      <c r="B328" s="17" t="s">
        <v>155</v>
      </c>
      <c r="C328" s="44" t="s">
        <v>135</v>
      </c>
      <c r="D328" s="17" t="s">
        <v>547</v>
      </c>
      <c r="E328" s="18">
        <v>1298886</v>
      </c>
      <c r="F328" s="18">
        <v>0</v>
      </c>
      <c r="G328" s="18">
        <v>16307</v>
      </c>
      <c r="H328" s="18">
        <v>0</v>
      </c>
      <c r="I328" s="18">
        <v>0</v>
      </c>
      <c r="J328" s="18">
        <v>0</v>
      </c>
      <c r="K328" s="18">
        <v>0</v>
      </c>
      <c r="L328" s="18">
        <v>46.2</v>
      </c>
      <c r="M328" s="18">
        <v>62832</v>
      </c>
      <c r="N328" s="18">
        <v>362</v>
      </c>
      <c r="O328" s="18">
        <v>1219747</v>
      </c>
      <c r="P328" s="18">
        <v>0</v>
      </c>
    </row>
    <row r="329" spans="1:19" s="3" customFormat="1" ht="15.6" outlineLevel="1" x14ac:dyDescent="0.3">
      <c r="A329" s="16">
        <f>A328+1</f>
        <v>314</v>
      </c>
      <c r="B329" s="17" t="s">
        <v>155</v>
      </c>
      <c r="C329" s="44" t="s">
        <v>135</v>
      </c>
      <c r="D329" s="17" t="s">
        <v>548</v>
      </c>
      <c r="E329" s="18">
        <v>1497455</v>
      </c>
      <c r="F329" s="18">
        <v>0</v>
      </c>
      <c r="G329" s="18">
        <v>28699</v>
      </c>
      <c r="H329" s="18">
        <v>0</v>
      </c>
      <c r="I329" s="18">
        <v>0</v>
      </c>
      <c r="J329" s="18">
        <v>0</v>
      </c>
      <c r="K329" s="18">
        <v>0</v>
      </c>
      <c r="L329" s="18">
        <v>44.8</v>
      </c>
      <c r="M329" s="18">
        <v>60929</v>
      </c>
      <c r="N329" s="18">
        <v>411.5</v>
      </c>
      <c r="O329" s="18">
        <v>1407827</v>
      </c>
      <c r="P329" s="18">
        <v>0</v>
      </c>
    </row>
    <row r="330" spans="1:19" s="3" customFormat="1" ht="15.6" outlineLevel="1" x14ac:dyDescent="0.3">
      <c r="A330" s="16">
        <f>A329+1</f>
        <v>315</v>
      </c>
      <c r="B330" s="17" t="s">
        <v>155</v>
      </c>
      <c r="C330" s="44" t="s">
        <v>135</v>
      </c>
      <c r="D330" s="17" t="s">
        <v>130</v>
      </c>
      <c r="E330" s="18">
        <v>2445770</v>
      </c>
      <c r="F330" s="18">
        <v>0</v>
      </c>
      <c r="G330" s="18">
        <v>22839</v>
      </c>
      <c r="H330" s="18">
        <v>0</v>
      </c>
      <c r="I330" s="18">
        <v>0</v>
      </c>
      <c r="J330" s="18">
        <v>0</v>
      </c>
      <c r="K330" s="18">
        <v>0</v>
      </c>
      <c r="L330" s="18">
        <v>90.8</v>
      </c>
      <c r="M330" s="18">
        <v>123556</v>
      </c>
      <c r="N330" s="18">
        <v>663.4</v>
      </c>
      <c r="O330" s="18">
        <v>2299375</v>
      </c>
      <c r="P330" s="18">
        <v>0</v>
      </c>
    </row>
    <row r="331" spans="1:19" s="3" customFormat="1" ht="15.6" outlineLevel="1" x14ac:dyDescent="0.3">
      <c r="A331" s="16">
        <f>A330+1</f>
        <v>316</v>
      </c>
      <c r="B331" s="17" t="s">
        <v>155</v>
      </c>
      <c r="C331" s="44" t="s">
        <v>135</v>
      </c>
      <c r="D331" s="17" t="s">
        <v>131</v>
      </c>
      <c r="E331" s="18">
        <v>2676544</v>
      </c>
      <c r="F331" s="18">
        <v>0</v>
      </c>
      <c r="G331" s="18">
        <v>28929</v>
      </c>
      <c r="H331" s="18">
        <v>310.5</v>
      </c>
      <c r="I331" s="18">
        <v>877406</v>
      </c>
      <c r="J331" s="18">
        <v>0</v>
      </c>
      <c r="K331" s="18">
        <v>0</v>
      </c>
      <c r="L331" s="18">
        <v>58.6</v>
      </c>
      <c r="M331" s="18">
        <v>79697</v>
      </c>
      <c r="N331" s="18">
        <v>519.5</v>
      </c>
      <c r="O331" s="18">
        <v>1690512</v>
      </c>
      <c r="P331" s="18">
        <v>0</v>
      </c>
    </row>
    <row r="332" spans="1:19" s="3" customFormat="1" ht="15.6" outlineLevel="1" x14ac:dyDescent="0.3">
      <c r="A332" s="16">
        <f>A331+1</f>
        <v>317</v>
      </c>
      <c r="B332" s="17" t="s">
        <v>155</v>
      </c>
      <c r="C332" s="44" t="s">
        <v>135</v>
      </c>
      <c r="D332" s="17" t="s">
        <v>187</v>
      </c>
      <c r="E332" s="18">
        <v>3207953</v>
      </c>
      <c r="F332" s="18">
        <v>0</v>
      </c>
      <c r="G332" s="18">
        <v>39207</v>
      </c>
      <c r="H332" s="18">
        <v>0</v>
      </c>
      <c r="I332" s="18">
        <v>0</v>
      </c>
      <c r="J332" s="18">
        <v>0</v>
      </c>
      <c r="K332" s="18">
        <v>0</v>
      </c>
      <c r="L332" s="18">
        <v>97.3</v>
      </c>
      <c r="M332" s="18">
        <v>132330</v>
      </c>
      <c r="N332" s="18">
        <v>883.5</v>
      </c>
      <c r="O332" s="18">
        <v>3036416</v>
      </c>
      <c r="P332" s="18">
        <v>0</v>
      </c>
    </row>
    <row r="333" spans="1:19" s="3" customFormat="1" ht="15.6" x14ac:dyDescent="0.3">
      <c r="A333" s="16">
        <f>A332+1</f>
        <v>318</v>
      </c>
      <c r="B333" s="54" t="s">
        <v>532</v>
      </c>
      <c r="C333" s="55"/>
      <c r="D333" s="56"/>
      <c r="E333" s="97">
        <f>SUM(E328:E332)</f>
        <v>11126608</v>
      </c>
      <c r="F333" s="97">
        <f t="shared" ref="F333:P333" si="18">SUM(F328:F332)</f>
        <v>0</v>
      </c>
      <c r="G333" s="97">
        <f t="shared" si="18"/>
        <v>135981</v>
      </c>
      <c r="H333" s="97">
        <f t="shared" si="18"/>
        <v>310.5</v>
      </c>
      <c r="I333" s="97">
        <f t="shared" si="18"/>
        <v>877406</v>
      </c>
      <c r="J333" s="97">
        <f t="shared" si="18"/>
        <v>0</v>
      </c>
      <c r="K333" s="97">
        <f t="shared" si="18"/>
        <v>0</v>
      </c>
      <c r="L333" s="97">
        <f t="shared" si="18"/>
        <v>337.7</v>
      </c>
      <c r="M333" s="97">
        <f t="shared" si="18"/>
        <v>459344</v>
      </c>
      <c r="N333" s="97">
        <f t="shared" si="18"/>
        <v>2839.9</v>
      </c>
      <c r="O333" s="97">
        <f t="shared" si="18"/>
        <v>9653877</v>
      </c>
      <c r="P333" s="97">
        <f t="shared" si="18"/>
        <v>0</v>
      </c>
    </row>
    <row r="334" spans="1:19" s="45" customFormat="1" ht="15.6" x14ac:dyDescent="0.3">
      <c r="A334" s="54" t="s">
        <v>169</v>
      </c>
      <c r="B334" s="55"/>
      <c r="C334" s="55"/>
      <c r="D334" s="55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  <c r="P334" s="101"/>
      <c r="Q334" s="3"/>
      <c r="R334" s="3"/>
      <c r="S334" s="3"/>
    </row>
    <row r="335" spans="1:19" s="3" customFormat="1" ht="15.6" outlineLevel="1" x14ac:dyDescent="0.3">
      <c r="A335" s="16">
        <f>A333+1</f>
        <v>319</v>
      </c>
      <c r="B335" s="17" t="s">
        <v>170</v>
      </c>
      <c r="C335" s="44" t="s">
        <v>316</v>
      </c>
      <c r="D335" s="17" t="s">
        <v>48</v>
      </c>
      <c r="E335" s="18">
        <v>4186353</v>
      </c>
      <c r="F335" s="18">
        <v>0</v>
      </c>
      <c r="G335" s="18">
        <v>0</v>
      </c>
      <c r="H335" s="18">
        <v>1055</v>
      </c>
      <c r="I335" s="18">
        <v>2172191</v>
      </c>
      <c r="J335" s="18">
        <v>0</v>
      </c>
      <c r="K335" s="18">
        <v>0</v>
      </c>
      <c r="L335" s="18">
        <v>0</v>
      </c>
      <c r="M335" s="18">
        <v>0</v>
      </c>
      <c r="N335" s="18">
        <v>1680</v>
      </c>
      <c r="O335" s="18">
        <v>2014162</v>
      </c>
      <c r="P335" s="18">
        <v>0</v>
      </c>
    </row>
    <row r="336" spans="1:19" s="3" customFormat="1" ht="15.6" outlineLevel="1" x14ac:dyDescent="0.3">
      <c r="A336" s="16">
        <f t="shared" ref="A336:A357" si="19">A335+1</f>
        <v>320</v>
      </c>
      <c r="B336" s="17" t="s">
        <v>170</v>
      </c>
      <c r="C336" s="44" t="s">
        <v>316</v>
      </c>
      <c r="D336" s="17" t="s">
        <v>49</v>
      </c>
      <c r="E336" s="18">
        <v>1210630</v>
      </c>
      <c r="F336" s="18">
        <v>0</v>
      </c>
      <c r="G336" s="18">
        <v>0</v>
      </c>
      <c r="H336" s="18">
        <v>240</v>
      </c>
      <c r="I336" s="18">
        <v>541813</v>
      </c>
      <c r="J336" s="18">
        <v>0</v>
      </c>
      <c r="K336" s="18">
        <v>0</v>
      </c>
      <c r="L336" s="18">
        <v>0</v>
      </c>
      <c r="M336" s="18">
        <v>0</v>
      </c>
      <c r="N336" s="18">
        <v>406</v>
      </c>
      <c r="O336" s="18">
        <v>668817</v>
      </c>
      <c r="P336" s="18">
        <v>0</v>
      </c>
    </row>
    <row r="337" spans="1:19" s="3" customFormat="1" ht="15.6" outlineLevel="1" x14ac:dyDescent="0.3">
      <c r="A337" s="16">
        <f t="shared" si="19"/>
        <v>321</v>
      </c>
      <c r="B337" s="17" t="s">
        <v>170</v>
      </c>
      <c r="C337" s="44" t="s">
        <v>316</v>
      </c>
      <c r="D337" s="17" t="s">
        <v>50</v>
      </c>
      <c r="E337" s="18">
        <v>1218272</v>
      </c>
      <c r="F337" s="18">
        <v>0</v>
      </c>
      <c r="G337" s="18">
        <v>0</v>
      </c>
      <c r="H337" s="18">
        <v>240</v>
      </c>
      <c r="I337" s="18">
        <v>549453</v>
      </c>
      <c r="J337" s="18">
        <v>0</v>
      </c>
      <c r="K337" s="18">
        <v>0</v>
      </c>
      <c r="L337" s="18">
        <v>0</v>
      </c>
      <c r="M337" s="18">
        <v>0</v>
      </c>
      <c r="N337" s="18">
        <v>406</v>
      </c>
      <c r="O337" s="18">
        <v>668819</v>
      </c>
      <c r="P337" s="18">
        <v>0</v>
      </c>
    </row>
    <row r="338" spans="1:19" s="3" customFormat="1" ht="15.6" outlineLevel="1" x14ac:dyDescent="0.3">
      <c r="A338" s="16">
        <f t="shared" si="19"/>
        <v>322</v>
      </c>
      <c r="B338" s="17" t="s">
        <v>170</v>
      </c>
      <c r="C338" s="44" t="s">
        <v>316</v>
      </c>
      <c r="D338" s="17" t="s">
        <v>51</v>
      </c>
      <c r="E338" s="18">
        <v>1207847</v>
      </c>
      <c r="F338" s="18">
        <v>0</v>
      </c>
      <c r="G338" s="18">
        <v>0</v>
      </c>
      <c r="H338" s="18">
        <v>240</v>
      </c>
      <c r="I338" s="18">
        <v>539027</v>
      </c>
      <c r="J338" s="18">
        <v>0</v>
      </c>
      <c r="K338" s="18">
        <v>0</v>
      </c>
      <c r="L338" s="18">
        <v>0</v>
      </c>
      <c r="M338" s="18">
        <v>0</v>
      </c>
      <c r="N338" s="18">
        <v>406</v>
      </c>
      <c r="O338" s="18">
        <v>668820</v>
      </c>
      <c r="P338" s="18">
        <v>0</v>
      </c>
    </row>
    <row r="339" spans="1:19" s="3" customFormat="1" ht="15.6" outlineLevel="1" x14ac:dyDescent="0.3">
      <c r="A339" s="16">
        <f t="shared" si="19"/>
        <v>323</v>
      </c>
      <c r="B339" s="17" t="s">
        <v>170</v>
      </c>
      <c r="C339" s="44" t="s">
        <v>316</v>
      </c>
      <c r="D339" s="17" t="s">
        <v>52</v>
      </c>
      <c r="E339" s="18">
        <v>1213655</v>
      </c>
      <c r="F339" s="18">
        <v>0</v>
      </c>
      <c r="G339" s="18">
        <v>0</v>
      </c>
      <c r="H339" s="18">
        <v>240</v>
      </c>
      <c r="I339" s="18">
        <v>544837</v>
      </c>
      <c r="J339" s="18">
        <v>0</v>
      </c>
      <c r="K339" s="18">
        <v>0</v>
      </c>
      <c r="L339" s="18">
        <v>0</v>
      </c>
      <c r="M339" s="18">
        <v>0</v>
      </c>
      <c r="N339" s="18">
        <v>406</v>
      </c>
      <c r="O339" s="18">
        <v>668818</v>
      </c>
      <c r="P339" s="18">
        <v>0</v>
      </c>
    </row>
    <row r="340" spans="1:19" s="3" customFormat="1" ht="15.6" outlineLevel="1" x14ac:dyDescent="0.3">
      <c r="A340" s="16">
        <f t="shared" si="19"/>
        <v>324</v>
      </c>
      <c r="B340" s="17" t="s">
        <v>170</v>
      </c>
      <c r="C340" s="44" t="s">
        <v>316</v>
      </c>
      <c r="D340" s="17" t="s">
        <v>53</v>
      </c>
      <c r="E340" s="18">
        <v>2247382</v>
      </c>
      <c r="F340" s="18">
        <v>0</v>
      </c>
      <c r="G340" s="18">
        <v>0</v>
      </c>
      <c r="H340" s="18">
        <v>392</v>
      </c>
      <c r="I340" s="18">
        <v>978369</v>
      </c>
      <c r="J340" s="18">
        <v>0</v>
      </c>
      <c r="K340" s="18">
        <v>0</v>
      </c>
      <c r="L340" s="18">
        <v>0</v>
      </c>
      <c r="M340" s="18">
        <v>0</v>
      </c>
      <c r="N340" s="18">
        <v>950</v>
      </c>
      <c r="O340" s="18">
        <v>1269013</v>
      </c>
      <c r="P340" s="18">
        <v>0</v>
      </c>
    </row>
    <row r="341" spans="1:19" s="3" customFormat="1" ht="15.6" outlineLevel="1" x14ac:dyDescent="0.3">
      <c r="A341" s="16">
        <f t="shared" si="19"/>
        <v>325</v>
      </c>
      <c r="B341" s="17" t="s">
        <v>170</v>
      </c>
      <c r="C341" s="44" t="s">
        <v>316</v>
      </c>
      <c r="D341" s="17" t="s">
        <v>310</v>
      </c>
      <c r="E341" s="18">
        <v>1037860</v>
      </c>
      <c r="F341" s="18">
        <v>0</v>
      </c>
      <c r="G341" s="18">
        <v>0</v>
      </c>
      <c r="H341" s="18">
        <v>186</v>
      </c>
      <c r="I341" s="18">
        <v>463903</v>
      </c>
      <c r="J341" s="18">
        <v>0</v>
      </c>
      <c r="K341" s="18">
        <v>0</v>
      </c>
      <c r="L341" s="18">
        <v>0</v>
      </c>
      <c r="M341" s="18">
        <v>0</v>
      </c>
      <c r="N341" s="18">
        <v>480</v>
      </c>
      <c r="O341" s="18">
        <v>573957</v>
      </c>
      <c r="P341" s="18">
        <v>0</v>
      </c>
    </row>
    <row r="342" spans="1:19" s="3" customFormat="1" ht="15.6" outlineLevel="1" x14ac:dyDescent="0.3">
      <c r="A342" s="16">
        <f t="shared" si="19"/>
        <v>326</v>
      </c>
      <c r="B342" s="17" t="s">
        <v>170</v>
      </c>
      <c r="C342" s="44" t="s">
        <v>316</v>
      </c>
      <c r="D342" s="17" t="s">
        <v>54</v>
      </c>
      <c r="E342" s="18">
        <v>637963</v>
      </c>
      <c r="F342" s="18">
        <v>0</v>
      </c>
      <c r="G342" s="18">
        <v>0</v>
      </c>
      <c r="H342" s="18">
        <v>255</v>
      </c>
      <c r="I342" s="18">
        <v>637963</v>
      </c>
      <c r="J342" s="18">
        <v>0</v>
      </c>
      <c r="K342" s="18">
        <v>0</v>
      </c>
      <c r="L342" s="18">
        <v>0</v>
      </c>
      <c r="M342" s="18">
        <v>0</v>
      </c>
      <c r="N342" s="18">
        <v>0</v>
      </c>
      <c r="O342" s="18">
        <v>0</v>
      </c>
      <c r="P342" s="18">
        <v>0</v>
      </c>
    </row>
    <row r="343" spans="1:19" s="3" customFormat="1" ht="15.6" outlineLevel="1" x14ac:dyDescent="0.3">
      <c r="A343" s="16">
        <f t="shared" si="19"/>
        <v>327</v>
      </c>
      <c r="B343" s="17" t="s">
        <v>171</v>
      </c>
      <c r="C343" s="44" t="s">
        <v>312</v>
      </c>
      <c r="D343" s="17" t="s">
        <v>55</v>
      </c>
      <c r="E343" s="18">
        <v>694213</v>
      </c>
      <c r="F343" s="18">
        <v>0</v>
      </c>
      <c r="G343" s="18">
        <v>0</v>
      </c>
      <c r="H343" s="18">
        <v>192</v>
      </c>
      <c r="I343" s="18">
        <v>694213</v>
      </c>
      <c r="J343" s="18">
        <v>0</v>
      </c>
      <c r="K343" s="18">
        <v>0</v>
      </c>
      <c r="L343" s="18">
        <v>0</v>
      </c>
      <c r="M343" s="18">
        <v>0</v>
      </c>
      <c r="N343" s="18">
        <v>0</v>
      </c>
      <c r="O343" s="18">
        <v>0</v>
      </c>
      <c r="P343" s="18">
        <v>0</v>
      </c>
    </row>
    <row r="344" spans="1:19" s="3" customFormat="1" ht="15.6" outlineLevel="1" x14ac:dyDescent="0.3">
      <c r="A344" s="16">
        <f t="shared" si="19"/>
        <v>328</v>
      </c>
      <c r="B344" s="17" t="s">
        <v>171</v>
      </c>
      <c r="C344" s="44" t="s">
        <v>312</v>
      </c>
      <c r="D344" s="17" t="s">
        <v>309</v>
      </c>
      <c r="E344" s="18">
        <v>662169</v>
      </c>
      <c r="F344" s="18">
        <v>0</v>
      </c>
      <c r="G344" s="18">
        <v>0</v>
      </c>
      <c r="H344" s="18">
        <v>270</v>
      </c>
      <c r="I344" s="18">
        <v>662169</v>
      </c>
      <c r="J344" s="18">
        <v>0</v>
      </c>
      <c r="K344" s="18">
        <v>0</v>
      </c>
      <c r="L344" s="18">
        <v>0</v>
      </c>
      <c r="M344" s="18">
        <v>0</v>
      </c>
      <c r="N344" s="18">
        <v>0</v>
      </c>
      <c r="O344" s="18">
        <v>0</v>
      </c>
      <c r="P344" s="18">
        <v>0</v>
      </c>
    </row>
    <row r="345" spans="1:19" s="3" customFormat="1" ht="15.6" outlineLevel="1" x14ac:dyDescent="0.3">
      <c r="A345" s="16">
        <f t="shared" si="19"/>
        <v>329</v>
      </c>
      <c r="B345" s="17" t="s">
        <v>171</v>
      </c>
      <c r="C345" s="44" t="s">
        <v>239</v>
      </c>
      <c r="D345" s="17" t="s">
        <v>311</v>
      </c>
      <c r="E345" s="18">
        <v>665427</v>
      </c>
      <c r="F345" s="18">
        <v>0</v>
      </c>
      <c r="G345" s="18">
        <v>0</v>
      </c>
      <c r="H345" s="18">
        <v>291</v>
      </c>
      <c r="I345" s="18">
        <v>665427</v>
      </c>
      <c r="J345" s="18">
        <v>0</v>
      </c>
      <c r="K345" s="18">
        <v>0</v>
      </c>
      <c r="L345" s="18">
        <v>0</v>
      </c>
      <c r="M345" s="18">
        <v>0</v>
      </c>
      <c r="N345" s="18">
        <v>0</v>
      </c>
      <c r="O345" s="18">
        <v>0</v>
      </c>
      <c r="P345" s="18">
        <v>0</v>
      </c>
      <c r="Q345" s="45"/>
      <c r="R345" s="45"/>
    </row>
    <row r="346" spans="1:19" s="3" customFormat="1" ht="15.6" outlineLevel="1" x14ac:dyDescent="0.3">
      <c r="A346" s="16">
        <f t="shared" si="19"/>
        <v>330</v>
      </c>
      <c r="B346" s="17" t="s">
        <v>171</v>
      </c>
      <c r="C346" s="44" t="s">
        <v>313</v>
      </c>
      <c r="D346" s="17" t="s">
        <v>56</v>
      </c>
      <c r="E346" s="18">
        <v>750809</v>
      </c>
      <c r="F346" s="18">
        <v>0</v>
      </c>
      <c r="G346" s="18">
        <v>0</v>
      </c>
      <c r="H346" s="18">
        <v>325</v>
      </c>
      <c r="I346" s="18">
        <v>750809</v>
      </c>
      <c r="J346" s="18">
        <v>0</v>
      </c>
      <c r="K346" s="18">
        <v>0</v>
      </c>
      <c r="L346" s="18">
        <v>0</v>
      </c>
      <c r="M346" s="18">
        <v>0</v>
      </c>
      <c r="N346" s="18">
        <v>0</v>
      </c>
      <c r="O346" s="18">
        <v>0</v>
      </c>
      <c r="P346" s="18">
        <v>0</v>
      </c>
    </row>
    <row r="347" spans="1:19" s="3" customFormat="1" ht="15.6" outlineLevel="1" x14ac:dyDescent="0.3">
      <c r="A347" s="16">
        <f t="shared" si="19"/>
        <v>331</v>
      </c>
      <c r="B347" s="17" t="s">
        <v>171</v>
      </c>
      <c r="C347" s="44" t="s">
        <v>239</v>
      </c>
      <c r="D347" s="17" t="s">
        <v>164</v>
      </c>
      <c r="E347" s="18">
        <v>862827</v>
      </c>
      <c r="F347" s="18">
        <v>0</v>
      </c>
      <c r="G347" s="18">
        <v>0</v>
      </c>
      <c r="H347" s="18">
        <v>380</v>
      </c>
      <c r="I347" s="18">
        <v>862827</v>
      </c>
      <c r="J347" s="18">
        <v>0</v>
      </c>
      <c r="K347" s="18">
        <v>0</v>
      </c>
      <c r="L347" s="18">
        <v>0</v>
      </c>
      <c r="M347" s="18">
        <v>0</v>
      </c>
      <c r="N347" s="18">
        <v>0</v>
      </c>
      <c r="O347" s="18">
        <v>0</v>
      </c>
      <c r="P347" s="18">
        <v>0</v>
      </c>
      <c r="S347" s="45"/>
    </row>
    <row r="348" spans="1:19" s="3" customFormat="1" ht="15.6" outlineLevel="1" x14ac:dyDescent="0.3">
      <c r="A348" s="16">
        <f t="shared" si="19"/>
        <v>332</v>
      </c>
      <c r="B348" s="17" t="s">
        <v>172</v>
      </c>
      <c r="C348" s="44" t="s">
        <v>314</v>
      </c>
      <c r="D348" s="17" t="s">
        <v>534</v>
      </c>
      <c r="E348" s="18">
        <v>1119734</v>
      </c>
      <c r="F348" s="18">
        <v>0</v>
      </c>
      <c r="G348" s="18">
        <v>0</v>
      </c>
      <c r="H348" s="18">
        <v>490</v>
      </c>
      <c r="I348" s="18">
        <v>1119734</v>
      </c>
      <c r="J348" s="18">
        <v>0</v>
      </c>
      <c r="K348" s="18">
        <v>0</v>
      </c>
      <c r="L348" s="18">
        <v>0</v>
      </c>
      <c r="M348" s="18">
        <v>0</v>
      </c>
      <c r="N348" s="18">
        <v>0</v>
      </c>
      <c r="O348" s="18">
        <v>0</v>
      </c>
      <c r="P348" s="18">
        <v>0</v>
      </c>
    </row>
    <row r="349" spans="1:19" s="3" customFormat="1" ht="15.6" outlineLevel="1" x14ac:dyDescent="0.3">
      <c r="A349" s="16">
        <f t="shared" si="19"/>
        <v>333</v>
      </c>
      <c r="B349" s="17" t="s">
        <v>172</v>
      </c>
      <c r="C349" s="44" t="s">
        <v>315</v>
      </c>
      <c r="D349" s="17" t="s">
        <v>535</v>
      </c>
      <c r="E349" s="18">
        <v>1745797</v>
      </c>
      <c r="F349" s="18">
        <v>0</v>
      </c>
      <c r="G349" s="18">
        <v>0</v>
      </c>
      <c r="H349" s="18">
        <v>344</v>
      </c>
      <c r="I349" s="18">
        <v>1245797</v>
      </c>
      <c r="J349" s="18">
        <v>0</v>
      </c>
      <c r="K349" s="18">
        <v>0</v>
      </c>
      <c r="L349" s="18">
        <v>0</v>
      </c>
      <c r="M349" s="18">
        <v>0</v>
      </c>
      <c r="N349" s="18">
        <v>465</v>
      </c>
      <c r="O349" s="18">
        <v>500000</v>
      </c>
      <c r="P349" s="18">
        <v>0</v>
      </c>
    </row>
    <row r="350" spans="1:19" s="3" customFormat="1" ht="15.6" outlineLevel="1" x14ac:dyDescent="0.3">
      <c r="A350" s="16">
        <f t="shared" si="19"/>
        <v>334</v>
      </c>
      <c r="B350" s="17" t="s">
        <v>172</v>
      </c>
      <c r="C350" s="44" t="s">
        <v>315</v>
      </c>
      <c r="D350" s="17" t="s">
        <v>536</v>
      </c>
      <c r="E350" s="18">
        <v>1606642</v>
      </c>
      <c r="F350" s="18">
        <v>0</v>
      </c>
      <c r="G350" s="18">
        <v>0</v>
      </c>
      <c r="H350" s="18">
        <v>380</v>
      </c>
      <c r="I350" s="18">
        <v>1106642</v>
      </c>
      <c r="J350" s="18">
        <v>0</v>
      </c>
      <c r="K350" s="18">
        <v>0</v>
      </c>
      <c r="L350" s="18">
        <v>0</v>
      </c>
      <c r="M350" s="18">
        <v>0</v>
      </c>
      <c r="N350" s="18">
        <v>465</v>
      </c>
      <c r="O350" s="18">
        <v>500000</v>
      </c>
      <c r="P350" s="18">
        <v>0</v>
      </c>
    </row>
    <row r="351" spans="1:19" s="3" customFormat="1" ht="15.6" outlineLevel="1" x14ac:dyDescent="0.3">
      <c r="A351" s="16">
        <f t="shared" si="19"/>
        <v>335</v>
      </c>
      <c r="B351" s="17" t="s">
        <v>172</v>
      </c>
      <c r="C351" s="44" t="s">
        <v>315</v>
      </c>
      <c r="D351" s="17" t="s">
        <v>309</v>
      </c>
      <c r="E351" s="18">
        <v>833788</v>
      </c>
      <c r="F351" s="18">
        <v>0</v>
      </c>
      <c r="G351" s="18">
        <v>0</v>
      </c>
      <c r="H351" s="18">
        <v>348</v>
      </c>
      <c r="I351" s="18">
        <v>833788</v>
      </c>
      <c r="J351" s="18">
        <v>0</v>
      </c>
      <c r="K351" s="18">
        <v>0</v>
      </c>
      <c r="L351" s="18">
        <v>0</v>
      </c>
      <c r="M351" s="18">
        <v>0</v>
      </c>
      <c r="N351" s="18">
        <v>0</v>
      </c>
      <c r="O351" s="18">
        <v>0</v>
      </c>
      <c r="P351" s="18">
        <v>0</v>
      </c>
    </row>
    <row r="352" spans="1:19" s="3" customFormat="1" ht="13.95" customHeight="1" outlineLevel="1" x14ac:dyDescent="0.3">
      <c r="A352" s="16">
        <f t="shared" si="19"/>
        <v>336</v>
      </c>
      <c r="B352" s="17" t="s">
        <v>172</v>
      </c>
      <c r="C352" s="44" t="s">
        <v>315</v>
      </c>
      <c r="D352" s="17" t="s">
        <v>537</v>
      </c>
      <c r="E352" s="18">
        <v>895479</v>
      </c>
      <c r="F352" s="18">
        <v>0</v>
      </c>
      <c r="G352" s="18">
        <v>0</v>
      </c>
      <c r="H352" s="18">
        <v>380</v>
      </c>
      <c r="I352" s="18">
        <v>895479</v>
      </c>
      <c r="J352" s="18">
        <v>0</v>
      </c>
      <c r="K352" s="18">
        <v>0</v>
      </c>
      <c r="L352" s="18">
        <v>0</v>
      </c>
      <c r="M352" s="18">
        <v>0</v>
      </c>
      <c r="N352" s="18">
        <v>0</v>
      </c>
      <c r="O352" s="18">
        <v>0</v>
      </c>
      <c r="P352" s="18">
        <v>0</v>
      </c>
    </row>
    <row r="353" spans="1:19" s="3" customFormat="1" ht="13.95" customHeight="1" outlineLevel="1" x14ac:dyDescent="0.3">
      <c r="A353" s="16">
        <f t="shared" si="19"/>
        <v>337</v>
      </c>
      <c r="B353" s="17" t="s">
        <v>170</v>
      </c>
      <c r="C353" s="44" t="s">
        <v>316</v>
      </c>
      <c r="D353" s="44" t="s">
        <v>564</v>
      </c>
      <c r="E353" s="96">
        <v>1801400</v>
      </c>
      <c r="F353" s="18">
        <v>0</v>
      </c>
      <c r="G353" s="18">
        <v>0</v>
      </c>
      <c r="H353" s="18">
        <v>468</v>
      </c>
      <c r="I353" s="18">
        <v>1011713</v>
      </c>
      <c r="J353" s="18">
        <v>0</v>
      </c>
      <c r="K353" s="18">
        <v>0</v>
      </c>
      <c r="L353" s="18">
        <v>0</v>
      </c>
      <c r="M353" s="18">
        <v>0</v>
      </c>
      <c r="N353" s="18">
        <v>785</v>
      </c>
      <c r="O353" s="18">
        <v>789687</v>
      </c>
      <c r="P353" s="18">
        <v>0</v>
      </c>
    </row>
    <row r="354" spans="1:19" s="3" customFormat="1" ht="13.95" customHeight="1" outlineLevel="1" x14ac:dyDescent="0.3">
      <c r="A354" s="16">
        <f t="shared" si="19"/>
        <v>338</v>
      </c>
      <c r="B354" s="17" t="s">
        <v>170</v>
      </c>
      <c r="C354" s="44" t="s">
        <v>316</v>
      </c>
      <c r="D354" s="44" t="s">
        <v>565</v>
      </c>
      <c r="E354" s="96">
        <v>1507816</v>
      </c>
      <c r="F354" s="18">
        <v>0</v>
      </c>
      <c r="G354" s="18">
        <v>0</v>
      </c>
      <c r="H354" s="18">
        <v>266</v>
      </c>
      <c r="I354" s="18">
        <v>575851</v>
      </c>
      <c r="J354" s="18">
        <v>0</v>
      </c>
      <c r="K354" s="18">
        <v>0</v>
      </c>
      <c r="L354" s="18">
        <v>0</v>
      </c>
      <c r="M354" s="18">
        <v>0</v>
      </c>
      <c r="N354" s="18">
        <v>355</v>
      </c>
      <c r="O354" s="18">
        <v>931965</v>
      </c>
      <c r="P354" s="18">
        <v>0</v>
      </c>
    </row>
    <row r="355" spans="1:19" s="3" customFormat="1" ht="13.95" customHeight="1" outlineLevel="1" x14ac:dyDescent="0.3">
      <c r="A355" s="16">
        <f t="shared" si="19"/>
        <v>339</v>
      </c>
      <c r="B355" s="17" t="s">
        <v>170</v>
      </c>
      <c r="C355" s="44" t="s">
        <v>316</v>
      </c>
      <c r="D355" s="44" t="s">
        <v>566</v>
      </c>
      <c r="E355" s="96">
        <v>4802199</v>
      </c>
      <c r="F355" s="18">
        <v>0</v>
      </c>
      <c r="G355" s="18">
        <v>0</v>
      </c>
      <c r="H355" s="18">
        <v>874</v>
      </c>
      <c r="I355" s="18">
        <v>2042303</v>
      </c>
      <c r="J355" s="18">
        <v>0</v>
      </c>
      <c r="K355" s="18">
        <v>0</v>
      </c>
      <c r="L355" s="18">
        <v>0</v>
      </c>
      <c r="M355" s="18">
        <v>0</v>
      </c>
      <c r="N355" s="18">
        <v>1276</v>
      </c>
      <c r="O355" s="18">
        <v>2759896</v>
      </c>
      <c r="P355" s="18">
        <v>0</v>
      </c>
    </row>
    <row r="356" spans="1:19" s="3" customFormat="1" ht="13.95" customHeight="1" outlineLevel="1" x14ac:dyDescent="0.3">
      <c r="A356" s="16">
        <f t="shared" si="19"/>
        <v>340</v>
      </c>
      <c r="B356" s="17" t="s">
        <v>170</v>
      </c>
      <c r="C356" s="44" t="s">
        <v>316</v>
      </c>
      <c r="D356" s="44" t="s">
        <v>567</v>
      </c>
      <c r="E356" s="96">
        <v>2845468</v>
      </c>
      <c r="F356" s="18">
        <v>0</v>
      </c>
      <c r="G356" s="18">
        <v>0</v>
      </c>
      <c r="H356" s="18">
        <v>470</v>
      </c>
      <c r="I356" s="18">
        <v>838937</v>
      </c>
      <c r="J356" s="18">
        <v>0</v>
      </c>
      <c r="K356" s="18">
        <v>0</v>
      </c>
      <c r="L356" s="18">
        <v>0</v>
      </c>
      <c r="M356" s="18">
        <v>0</v>
      </c>
      <c r="N356" s="18">
        <v>910</v>
      </c>
      <c r="O356" s="18">
        <v>2006531</v>
      </c>
      <c r="P356" s="18">
        <v>0</v>
      </c>
    </row>
    <row r="357" spans="1:19" s="3" customFormat="1" ht="15.6" x14ac:dyDescent="0.3">
      <c r="A357" s="16">
        <f t="shared" si="19"/>
        <v>341</v>
      </c>
      <c r="B357" s="54" t="s">
        <v>532</v>
      </c>
      <c r="C357" s="55"/>
      <c r="D357" s="56"/>
      <c r="E357" s="97">
        <f>SUM(E335:E356)</f>
        <v>33753730</v>
      </c>
      <c r="F357" s="97">
        <f t="shared" ref="F357:P357" si="20">SUM(F335:F356)</f>
        <v>0</v>
      </c>
      <c r="G357" s="97">
        <f t="shared" si="20"/>
        <v>0</v>
      </c>
      <c r="H357" s="97">
        <f t="shared" si="20"/>
        <v>8326</v>
      </c>
      <c r="I357" s="97">
        <f t="shared" si="20"/>
        <v>19733245</v>
      </c>
      <c r="J357" s="97">
        <f t="shared" si="20"/>
        <v>0</v>
      </c>
      <c r="K357" s="97">
        <f t="shared" si="20"/>
        <v>0</v>
      </c>
      <c r="L357" s="97">
        <f t="shared" si="20"/>
        <v>0</v>
      </c>
      <c r="M357" s="97">
        <f t="shared" si="20"/>
        <v>0</v>
      </c>
      <c r="N357" s="97">
        <f t="shared" si="20"/>
        <v>8990</v>
      </c>
      <c r="O357" s="97">
        <f t="shared" si="20"/>
        <v>14020485</v>
      </c>
      <c r="P357" s="97">
        <f t="shared" si="20"/>
        <v>0</v>
      </c>
    </row>
    <row r="358" spans="1:19" s="45" customFormat="1" ht="18" customHeight="1" x14ac:dyDescent="0.3">
      <c r="A358" s="54" t="s">
        <v>119</v>
      </c>
      <c r="B358" s="55"/>
      <c r="C358" s="55"/>
      <c r="D358" s="55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  <c r="P358" s="101"/>
      <c r="Q358" s="3"/>
      <c r="R358" s="3"/>
      <c r="S358" s="3"/>
    </row>
    <row r="359" spans="1:19" s="3" customFormat="1" ht="15.6" outlineLevel="1" x14ac:dyDescent="0.3">
      <c r="A359" s="16">
        <f>A357+1</f>
        <v>342</v>
      </c>
      <c r="B359" s="17" t="s">
        <v>173</v>
      </c>
      <c r="C359" s="44" t="s">
        <v>150</v>
      </c>
      <c r="D359" s="17" t="s">
        <v>317</v>
      </c>
      <c r="E359" s="18">
        <v>4957893</v>
      </c>
      <c r="F359" s="18">
        <v>0</v>
      </c>
      <c r="G359" s="18">
        <v>0</v>
      </c>
      <c r="H359" s="18">
        <v>1284</v>
      </c>
      <c r="I359" s="18">
        <v>1872186</v>
      </c>
      <c r="J359" s="18">
        <v>0</v>
      </c>
      <c r="K359" s="18">
        <v>0</v>
      </c>
      <c r="L359" s="18">
        <v>0</v>
      </c>
      <c r="M359" s="18">
        <v>0</v>
      </c>
      <c r="N359" s="18">
        <v>1259</v>
      </c>
      <c r="O359" s="18">
        <v>3085707</v>
      </c>
      <c r="P359" s="18">
        <v>0</v>
      </c>
      <c r="Q359" s="45"/>
      <c r="R359" s="45"/>
    </row>
    <row r="360" spans="1:19" s="3" customFormat="1" ht="15.6" outlineLevel="1" x14ac:dyDescent="0.3">
      <c r="A360" s="16">
        <f t="shared" ref="A360:A371" si="21">A359+1</f>
        <v>343</v>
      </c>
      <c r="B360" s="17" t="s">
        <v>173</v>
      </c>
      <c r="C360" s="44" t="s">
        <v>150</v>
      </c>
      <c r="D360" s="17" t="s">
        <v>318</v>
      </c>
      <c r="E360" s="18">
        <v>1780999</v>
      </c>
      <c r="F360" s="18">
        <v>0</v>
      </c>
      <c r="G360" s="18">
        <v>0</v>
      </c>
      <c r="H360" s="18">
        <v>299</v>
      </c>
      <c r="I360" s="18">
        <v>350328</v>
      </c>
      <c r="J360" s="18">
        <v>0</v>
      </c>
      <c r="K360" s="18">
        <v>0</v>
      </c>
      <c r="L360" s="18">
        <v>0</v>
      </c>
      <c r="M360" s="18">
        <v>0</v>
      </c>
      <c r="N360" s="18">
        <v>231</v>
      </c>
      <c r="O360" s="18">
        <v>1430671</v>
      </c>
      <c r="P360" s="18">
        <v>0</v>
      </c>
      <c r="Q360" s="45"/>
      <c r="R360" s="45"/>
    </row>
    <row r="361" spans="1:19" s="3" customFormat="1" ht="15.6" outlineLevel="1" x14ac:dyDescent="0.3">
      <c r="A361" s="16">
        <f t="shared" si="21"/>
        <v>344</v>
      </c>
      <c r="B361" s="17" t="s">
        <v>202</v>
      </c>
      <c r="C361" s="44" t="s">
        <v>151</v>
      </c>
      <c r="D361" s="17" t="s">
        <v>320</v>
      </c>
      <c r="E361" s="18">
        <v>5988766</v>
      </c>
      <c r="F361" s="18">
        <v>0</v>
      </c>
      <c r="G361" s="18">
        <v>0</v>
      </c>
      <c r="H361" s="18">
        <v>0</v>
      </c>
      <c r="I361" s="18">
        <v>0</v>
      </c>
      <c r="J361" s="18">
        <v>0</v>
      </c>
      <c r="K361" s="18">
        <v>0</v>
      </c>
      <c r="L361" s="18">
        <v>0</v>
      </c>
      <c r="M361" s="18">
        <v>0</v>
      </c>
      <c r="N361" s="18">
        <v>1321</v>
      </c>
      <c r="O361" s="18">
        <v>5988766</v>
      </c>
      <c r="P361" s="18">
        <v>0</v>
      </c>
      <c r="Q361" s="45"/>
      <c r="R361" s="45"/>
      <c r="S361" s="45"/>
    </row>
    <row r="362" spans="1:19" s="3" customFormat="1" ht="31.2" outlineLevel="1" x14ac:dyDescent="0.3">
      <c r="A362" s="16">
        <f t="shared" si="21"/>
        <v>345</v>
      </c>
      <c r="B362" s="17" t="s">
        <v>203</v>
      </c>
      <c r="C362" s="44" t="s">
        <v>152</v>
      </c>
      <c r="D362" s="1" t="s">
        <v>325</v>
      </c>
      <c r="E362" s="18">
        <v>400000</v>
      </c>
      <c r="F362" s="18">
        <v>0</v>
      </c>
      <c r="G362" s="18">
        <v>0</v>
      </c>
      <c r="H362" s="18">
        <v>432</v>
      </c>
      <c r="I362" s="18">
        <v>400000</v>
      </c>
      <c r="J362" s="18">
        <v>0</v>
      </c>
      <c r="K362" s="18">
        <v>0</v>
      </c>
      <c r="L362" s="18">
        <v>0</v>
      </c>
      <c r="M362" s="18">
        <v>0</v>
      </c>
      <c r="N362" s="18">
        <v>0</v>
      </c>
      <c r="O362" s="18">
        <v>0</v>
      </c>
      <c r="P362" s="18">
        <v>0</v>
      </c>
      <c r="Q362" s="45"/>
      <c r="R362" s="45"/>
      <c r="S362" s="45"/>
    </row>
    <row r="363" spans="1:19" s="3" customFormat="1" ht="15.6" outlineLevel="1" x14ac:dyDescent="0.3">
      <c r="A363" s="16">
        <f t="shared" si="21"/>
        <v>346</v>
      </c>
      <c r="B363" s="17" t="s">
        <v>203</v>
      </c>
      <c r="C363" s="44" t="s">
        <v>152</v>
      </c>
      <c r="D363" s="17" t="s">
        <v>321</v>
      </c>
      <c r="E363" s="18">
        <v>400000</v>
      </c>
      <c r="F363" s="18">
        <v>0</v>
      </c>
      <c r="G363" s="18">
        <v>0</v>
      </c>
      <c r="H363" s="18">
        <v>459</v>
      </c>
      <c r="I363" s="18">
        <v>400000</v>
      </c>
      <c r="J363" s="18">
        <v>0</v>
      </c>
      <c r="K363" s="18">
        <v>0</v>
      </c>
      <c r="L363" s="18">
        <v>0</v>
      </c>
      <c r="M363" s="18">
        <v>0</v>
      </c>
      <c r="N363" s="18">
        <v>0</v>
      </c>
      <c r="O363" s="18">
        <v>0</v>
      </c>
      <c r="P363" s="18">
        <v>0</v>
      </c>
      <c r="S363" s="45"/>
    </row>
    <row r="364" spans="1:19" s="3" customFormat="1" ht="15.6" outlineLevel="1" x14ac:dyDescent="0.3">
      <c r="A364" s="16">
        <f t="shared" si="21"/>
        <v>347</v>
      </c>
      <c r="B364" s="17" t="s">
        <v>197</v>
      </c>
      <c r="C364" s="44" t="s">
        <v>240</v>
      </c>
      <c r="D364" s="17" t="s">
        <v>322</v>
      </c>
      <c r="E364" s="18">
        <v>800000</v>
      </c>
      <c r="F364" s="18">
        <v>0</v>
      </c>
      <c r="G364" s="18">
        <v>0</v>
      </c>
      <c r="H364" s="18">
        <v>756</v>
      </c>
      <c r="I364" s="18">
        <v>800000</v>
      </c>
      <c r="J364" s="18">
        <v>0</v>
      </c>
      <c r="K364" s="18">
        <v>0</v>
      </c>
      <c r="L364" s="18">
        <v>0</v>
      </c>
      <c r="M364" s="18">
        <v>0</v>
      </c>
      <c r="N364" s="18">
        <v>0</v>
      </c>
      <c r="O364" s="18">
        <v>0</v>
      </c>
      <c r="P364" s="18">
        <v>0</v>
      </c>
      <c r="Q364" s="45"/>
      <c r="R364" s="45"/>
      <c r="S364" s="45"/>
    </row>
    <row r="365" spans="1:19" s="3" customFormat="1" ht="15.6" outlineLevel="1" x14ac:dyDescent="0.3">
      <c r="A365" s="16">
        <f t="shared" si="21"/>
        <v>348</v>
      </c>
      <c r="B365" s="17" t="s">
        <v>197</v>
      </c>
      <c r="C365" s="44" t="s">
        <v>240</v>
      </c>
      <c r="D365" s="17" t="s">
        <v>323</v>
      </c>
      <c r="E365" s="18">
        <v>800000</v>
      </c>
      <c r="F365" s="18">
        <v>0</v>
      </c>
      <c r="G365" s="18">
        <v>0</v>
      </c>
      <c r="H365" s="18">
        <v>756</v>
      </c>
      <c r="I365" s="18">
        <v>800000</v>
      </c>
      <c r="J365" s="18">
        <v>0</v>
      </c>
      <c r="K365" s="18">
        <v>0</v>
      </c>
      <c r="L365" s="18">
        <v>0</v>
      </c>
      <c r="M365" s="18">
        <v>0</v>
      </c>
      <c r="N365" s="18">
        <v>0</v>
      </c>
      <c r="O365" s="18">
        <v>0</v>
      </c>
      <c r="P365" s="18">
        <v>0</v>
      </c>
    </row>
    <row r="366" spans="1:19" s="3" customFormat="1" ht="15.6" outlineLevel="1" x14ac:dyDescent="0.3">
      <c r="A366" s="16">
        <f t="shared" si="21"/>
        <v>349</v>
      </c>
      <c r="B366" s="17" t="s">
        <v>197</v>
      </c>
      <c r="C366" s="44" t="s">
        <v>240</v>
      </c>
      <c r="D366" s="17" t="s">
        <v>324</v>
      </c>
      <c r="E366" s="18">
        <v>1400000</v>
      </c>
      <c r="F366" s="18">
        <v>0</v>
      </c>
      <c r="G366" s="18">
        <v>0</v>
      </c>
      <c r="H366" s="18">
        <v>698</v>
      </c>
      <c r="I366" s="18">
        <v>500000</v>
      </c>
      <c r="J366" s="18">
        <v>0</v>
      </c>
      <c r="K366" s="18">
        <v>0</v>
      </c>
      <c r="L366" s="18">
        <v>0</v>
      </c>
      <c r="M366" s="18">
        <v>0</v>
      </c>
      <c r="N366" s="18">
        <v>565</v>
      </c>
      <c r="O366" s="18">
        <v>900000</v>
      </c>
      <c r="P366" s="18">
        <v>0</v>
      </c>
      <c r="S366" s="45"/>
    </row>
    <row r="367" spans="1:19" s="3" customFormat="1" ht="15.6" outlineLevel="1" x14ac:dyDescent="0.3">
      <c r="A367" s="16">
        <f t="shared" si="21"/>
        <v>350</v>
      </c>
      <c r="B367" s="17" t="s">
        <v>173</v>
      </c>
      <c r="C367" s="44" t="s">
        <v>150</v>
      </c>
      <c r="D367" s="44" t="s">
        <v>568</v>
      </c>
      <c r="E367" s="18">
        <v>3062253</v>
      </c>
      <c r="F367" s="18">
        <v>0</v>
      </c>
      <c r="G367" s="18">
        <v>0</v>
      </c>
      <c r="H367" s="18">
        <v>616.6</v>
      </c>
      <c r="I367" s="18">
        <v>1269773</v>
      </c>
      <c r="J367" s="18">
        <v>0</v>
      </c>
      <c r="K367" s="18">
        <v>0</v>
      </c>
      <c r="L367" s="18">
        <v>0</v>
      </c>
      <c r="M367" s="18">
        <v>0</v>
      </c>
      <c r="N367" s="18">
        <v>565.6</v>
      </c>
      <c r="O367" s="18">
        <v>1792480</v>
      </c>
      <c r="P367" s="18">
        <v>0</v>
      </c>
      <c r="Q367" s="45"/>
      <c r="R367" s="45"/>
    </row>
    <row r="368" spans="1:19" s="3" customFormat="1" ht="15.6" outlineLevel="1" x14ac:dyDescent="0.3">
      <c r="A368" s="16">
        <f t="shared" si="21"/>
        <v>351</v>
      </c>
      <c r="B368" s="17" t="s">
        <v>173</v>
      </c>
      <c r="C368" s="44" t="s">
        <v>150</v>
      </c>
      <c r="D368" s="44" t="s">
        <v>569</v>
      </c>
      <c r="E368" s="18">
        <v>1809132</v>
      </c>
      <c r="F368" s="18">
        <v>0</v>
      </c>
      <c r="G368" s="18">
        <v>0</v>
      </c>
      <c r="H368" s="18">
        <v>227.2</v>
      </c>
      <c r="I368" s="18">
        <v>640360</v>
      </c>
      <c r="J368" s="18">
        <v>0</v>
      </c>
      <c r="K368" s="18">
        <v>0</v>
      </c>
      <c r="L368" s="18">
        <v>0</v>
      </c>
      <c r="M368" s="18">
        <v>0</v>
      </c>
      <c r="N368" s="18">
        <v>355.9</v>
      </c>
      <c r="O368" s="18">
        <v>1168772</v>
      </c>
      <c r="P368" s="18">
        <v>0</v>
      </c>
    </row>
    <row r="369" spans="1:19" s="3" customFormat="1" ht="15.6" outlineLevel="1" x14ac:dyDescent="0.3">
      <c r="A369" s="16">
        <f t="shared" si="21"/>
        <v>352</v>
      </c>
      <c r="B369" s="17" t="s">
        <v>173</v>
      </c>
      <c r="C369" s="44" t="s">
        <v>150</v>
      </c>
      <c r="D369" s="44" t="s">
        <v>570</v>
      </c>
      <c r="E369" s="18">
        <v>2795960</v>
      </c>
      <c r="F369" s="18">
        <v>0</v>
      </c>
      <c r="G369" s="18">
        <v>0</v>
      </c>
      <c r="H369" s="18">
        <v>469.4</v>
      </c>
      <c r="I369" s="18">
        <v>1097504</v>
      </c>
      <c r="J369" s="18">
        <v>0</v>
      </c>
      <c r="K369" s="18">
        <v>0</v>
      </c>
      <c r="L369" s="18">
        <v>0</v>
      </c>
      <c r="M369" s="18">
        <v>0</v>
      </c>
      <c r="N369" s="18">
        <v>515.29999999999995</v>
      </c>
      <c r="O369" s="18">
        <v>1698456</v>
      </c>
      <c r="P369" s="18">
        <v>0</v>
      </c>
      <c r="S369" s="45"/>
    </row>
    <row r="370" spans="1:19" s="3" customFormat="1" ht="15.6" outlineLevel="1" x14ac:dyDescent="0.3">
      <c r="A370" s="16">
        <f t="shared" si="21"/>
        <v>353</v>
      </c>
      <c r="B370" s="17" t="s">
        <v>173</v>
      </c>
      <c r="C370" s="44" t="s">
        <v>150</v>
      </c>
      <c r="D370" s="44" t="s">
        <v>319</v>
      </c>
      <c r="E370" s="18">
        <f>O370+I370</f>
        <v>7724790</v>
      </c>
      <c r="F370" s="18">
        <v>0</v>
      </c>
      <c r="G370" s="18">
        <v>0</v>
      </c>
      <c r="H370" s="18">
        <v>938</v>
      </c>
      <c r="I370" s="18">
        <v>1923241</v>
      </c>
      <c r="J370" s="18">
        <v>0</v>
      </c>
      <c r="K370" s="18">
        <v>0</v>
      </c>
      <c r="L370" s="18">
        <v>0</v>
      </c>
      <c r="M370" s="18">
        <v>0</v>
      </c>
      <c r="N370" s="18">
        <v>595</v>
      </c>
      <c r="O370" s="18">
        <v>5801549</v>
      </c>
      <c r="P370" s="18">
        <v>0</v>
      </c>
    </row>
    <row r="371" spans="1:19" s="3" customFormat="1" ht="15.6" x14ac:dyDescent="0.3">
      <c r="A371" s="16">
        <f t="shared" si="21"/>
        <v>354</v>
      </c>
      <c r="B371" s="54" t="s">
        <v>532</v>
      </c>
      <c r="C371" s="55"/>
      <c r="D371" s="56"/>
      <c r="E371" s="97">
        <f>SUM(E359:E370)</f>
        <v>31919793</v>
      </c>
      <c r="F371" s="97">
        <f t="shared" ref="F371:P371" si="22">SUM(F359:F370)</f>
        <v>0</v>
      </c>
      <c r="G371" s="97">
        <f t="shared" si="22"/>
        <v>0</v>
      </c>
      <c r="H371" s="97">
        <f t="shared" si="22"/>
        <v>6935.2</v>
      </c>
      <c r="I371" s="97">
        <f t="shared" si="22"/>
        <v>10053392</v>
      </c>
      <c r="J371" s="97">
        <f t="shared" si="22"/>
        <v>0</v>
      </c>
      <c r="K371" s="97">
        <f t="shared" si="22"/>
        <v>0</v>
      </c>
      <c r="L371" s="97">
        <f t="shared" si="22"/>
        <v>0</v>
      </c>
      <c r="M371" s="97">
        <f t="shared" si="22"/>
        <v>0</v>
      </c>
      <c r="N371" s="97">
        <f t="shared" si="22"/>
        <v>5407.8</v>
      </c>
      <c r="O371" s="97">
        <f t="shared" si="22"/>
        <v>21866401</v>
      </c>
      <c r="P371" s="97">
        <f t="shared" si="22"/>
        <v>0</v>
      </c>
    </row>
    <row r="372" spans="1:19" s="45" customFormat="1" ht="18" customHeight="1" x14ac:dyDescent="0.3">
      <c r="A372" s="57" t="s">
        <v>593</v>
      </c>
      <c r="B372" s="58"/>
      <c r="C372" s="58"/>
      <c r="D372" s="58"/>
      <c r="E372" s="102"/>
      <c r="F372" s="102"/>
      <c r="G372" s="102"/>
      <c r="H372" s="102"/>
      <c r="I372" s="102"/>
      <c r="J372" s="102"/>
      <c r="K372" s="102"/>
      <c r="L372" s="102"/>
      <c r="M372" s="102"/>
      <c r="N372" s="102"/>
      <c r="O372" s="102"/>
      <c r="P372" s="103"/>
      <c r="Q372" s="3"/>
      <c r="R372" s="3"/>
      <c r="S372" s="3"/>
    </row>
    <row r="373" spans="1:19" s="45" customFormat="1" ht="18" customHeight="1" outlineLevel="1" x14ac:dyDescent="0.3">
      <c r="A373" s="16">
        <f>A371+1</f>
        <v>355</v>
      </c>
      <c r="B373" s="41" t="s">
        <v>593</v>
      </c>
      <c r="C373" s="41" t="s">
        <v>594</v>
      </c>
      <c r="D373" s="41" t="s">
        <v>595</v>
      </c>
      <c r="E373" s="96">
        <v>725000</v>
      </c>
      <c r="F373" s="96">
        <v>0</v>
      </c>
      <c r="G373" s="96">
        <v>0</v>
      </c>
      <c r="H373" s="96">
        <v>385.5</v>
      </c>
      <c r="I373" s="96">
        <v>700000</v>
      </c>
      <c r="J373" s="96">
        <v>0</v>
      </c>
      <c r="K373" s="96">
        <v>0</v>
      </c>
      <c r="L373" s="96">
        <v>0</v>
      </c>
      <c r="M373" s="96">
        <v>0</v>
      </c>
      <c r="N373" s="96">
        <v>0</v>
      </c>
      <c r="O373" s="96">
        <v>0</v>
      </c>
      <c r="P373" s="96">
        <v>25000</v>
      </c>
      <c r="Q373" s="3"/>
      <c r="R373" s="3"/>
      <c r="S373" s="3"/>
    </row>
    <row r="374" spans="1:19" s="45" customFormat="1" ht="18" customHeight="1" outlineLevel="1" x14ac:dyDescent="0.3">
      <c r="A374" s="16">
        <f>A373+1</f>
        <v>356</v>
      </c>
      <c r="B374" s="41" t="s">
        <v>593</v>
      </c>
      <c r="C374" s="41" t="s">
        <v>594</v>
      </c>
      <c r="D374" s="41" t="s">
        <v>596</v>
      </c>
      <c r="E374" s="96">
        <v>930000</v>
      </c>
      <c r="F374" s="96">
        <v>0</v>
      </c>
      <c r="G374" s="96">
        <v>0</v>
      </c>
      <c r="H374" s="96">
        <v>734.5</v>
      </c>
      <c r="I374" s="96">
        <v>900000</v>
      </c>
      <c r="J374" s="96">
        <v>0</v>
      </c>
      <c r="K374" s="96">
        <v>0</v>
      </c>
      <c r="L374" s="96">
        <v>0</v>
      </c>
      <c r="M374" s="96">
        <v>0</v>
      </c>
      <c r="N374" s="96">
        <v>0</v>
      </c>
      <c r="O374" s="96">
        <v>0</v>
      </c>
      <c r="P374" s="96">
        <v>30000</v>
      </c>
      <c r="Q374" s="3"/>
      <c r="R374" s="3"/>
      <c r="S374" s="3"/>
    </row>
    <row r="375" spans="1:19" s="45" customFormat="1" ht="18" customHeight="1" outlineLevel="1" x14ac:dyDescent="0.3">
      <c r="A375" s="16">
        <f>A374+1</f>
        <v>357</v>
      </c>
      <c r="B375" s="41" t="s">
        <v>593</v>
      </c>
      <c r="C375" s="41" t="s">
        <v>594</v>
      </c>
      <c r="D375" s="41" t="s">
        <v>597</v>
      </c>
      <c r="E375" s="96">
        <v>9406944</v>
      </c>
      <c r="F375" s="96">
        <v>0</v>
      </c>
      <c r="G375" s="96">
        <v>0</v>
      </c>
      <c r="H375" s="96">
        <v>1487</v>
      </c>
      <c r="I375" s="96">
        <v>2015189</v>
      </c>
      <c r="J375" s="96">
        <v>0</v>
      </c>
      <c r="K375" s="96">
        <v>0</v>
      </c>
      <c r="L375" s="96">
        <v>0</v>
      </c>
      <c r="M375" s="96">
        <v>0</v>
      </c>
      <c r="N375" s="96">
        <v>3225.2</v>
      </c>
      <c r="O375" s="96">
        <v>7341755</v>
      </c>
      <c r="P375" s="96">
        <v>50000</v>
      </c>
      <c r="Q375" s="3"/>
      <c r="R375" s="3"/>
      <c r="S375" s="3"/>
    </row>
    <row r="376" spans="1:19" s="3" customFormat="1" ht="15.6" x14ac:dyDescent="0.3">
      <c r="A376" s="16">
        <f>A375+1</f>
        <v>358</v>
      </c>
      <c r="B376" s="54" t="s">
        <v>532</v>
      </c>
      <c r="C376" s="55"/>
      <c r="D376" s="56"/>
      <c r="E376" s="97">
        <f>E373+E374+E375</f>
        <v>11061944</v>
      </c>
      <c r="F376" s="97">
        <f t="shared" ref="F376:P376" si="23">F373+F374+F375</f>
        <v>0</v>
      </c>
      <c r="G376" s="97">
        <f t="shared" si="23"/>
        <v>0</v>
      </c>
      <c r="H376" s="97">
        <f t="shared" si="23"/>
        <v>2607</v>
      </c>
      <c r="I376" s="97">
        <f t="shared" si="23"/>
        <v>3615189</v>
      </c>
      <c r="J376" s="97">
        <f t="shared" si="23"/>
        <v>0</v>
      </c>
      <c r="K376" s="97">
        <f t="shared" si="23"/>
        <v>0</v>
      </c>
      <c r="L376" s="97">
        <f t="shared" si="23"/>
        <v>0</v>
      </c>
      <c r="M376" s="97">
        <f t="shared" si="23"/>
        <v>0</v>
      </c>
      <c r="N376" s="97">
        <f t="shared" si="23"/>
        <v>3225.2</v>
      </c>
      <c r="O376" s="97">
        <f t="shared" si="23"/>
        <v>7341755</v>
      </c>
      <c r="P376" s="97">
        <f t="shared" si="23"/>
        <v>105000</v>
      </c>
    </row>
    <row r="377" spans="1:19" s="45" customFormat="1" ht="18" customHeight="1" x14ac:dyDescent="0.3">
      <c r="A377" s="54" t="s">
        <v>120</v>
      </c>
      <c r="B377" s="55"/>
      <c r="C377" s="55"/>
      <c r="D377" s="55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  <c r="P377" s="101"/>
      <c r="Q377" s="3"/>
      <c r="R377" s="3"/>
      <c r="S377" s="3"/>
    </row>
    <row r="378" spans="1:19" s="3" customFormat="1" ht="15.6" outlineLevel="1" x14ac:dyDescent="0.3">
      <c r="A378" s="16">
        <f>A376+1</f>
        <v>359</v>
      </c>
      <c r="B378" s="17" t="s">
        <v>120</v>
      </c>
      <c r="C378" s="44" t="s">
        <v>144</v>
      </c>
      <c r="D378" s="17" t="s">
        <v>145</v>
      </c>
      <c r="E378" s="18">
        <v>13027110</v>
      </c>
      <c r="F378" s="18">
        <v>1061775</v>
      </c>
      <c r="G378" s="18"/>
      <c r="H378" s="18">
        <v>984</v>
      </c>
      <c r="I378" s="18">
        <v>1534966</v>
      </c>
      <c r="J378" s="18">
        <v>0</v>
      </c>
      <c r="K378" s="18">
        <v>0</v>
      </c>
      <c r="L378" s="18">
        <v>0</v>
      </c>
      <c r="M378" s="18">
        <v>0</v>
      </c>
      <c r="N378" s="18">
        <v>2320</v>
      </c>
      <c r="O378" s="18">
        <v>10430369</v>
      </c>
      <c r="P378" s="18">
        <v>0</v>
      </c>
    </row>
    <row r="379" spans="1:19" s="3" customFormat="1" ht="15.6" x14ac:dyDescent="0.3">
      <c r="A379" s="16">
        <f>A378+1</f>
        <v>360</v>
      </c>
      <c r="B379" s="54" t="s">
        <v>532</v>
      </c>
      <c r="C379" s="55"/>
      <c r="D379" s="56"/>
      <c r="E379" s="97">
        <f>E378</f>
        <v>13027110</v>
      </c>
      <c r="F379" s="97">
        <f t="shared" ref="F379:P379" si="24">F378</f>
        <v>1061775</v>
      </c>
      <c r="G379" s="97">
        <f t="shared" si="24"/>
        <v>0</v>
      </c>
      <c r="H379" s="97">
        <f t="shared" si="24"/>
        <v>984</v>
      </c>
      <c r="I379" s="97">
        <f t="shared" si="24"/>
        <v>1534966</v>
      </c>
      <c r="J379" s="97">
        <f t="shared" si="24"/>
        <v>0</v>
      </c>
      <c r="K379" s="97">
        <f t="shared" si="24"/>
        <v>0</v>
      </c>
      <c r="L379" s="97">
        <f t="shared" si="24"/>
        <v>0</v>
      </c>
      <c r="M379" s="97">
        <f t="shared" si="24"/>
        <v>0</v>
      </c>
      <c r="N379" s="97">
        <f t="shared" si="24"/>
        <v>2320</v>
      </c>
      <c r="O379" s="97">
        <f t="shared" si="24"/>
        <v>10430369</v>
      </c>
      <c r="P379" s="97">
        <f t="shared" si="24"/>
        <v>0</v>
      </c>
    </row>
    <row r="380" spans="1:19" s="45" customFormat="1" ht="18" customHeight="1" x14ac:dyDescent="0.3">
      <c r="A380" s="54" t="s">
        <v>174</v>
      </c>
      <c r="B380" s="55"/>
      <c r="C380" s="55"/>
      <c r="D380" s="55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  <c r="P380" s="101"/>
      <c r="Q380" s="3"/>
      <c r="R380" s="3"/>
      <c r="S380" s="3"/>
    </row>
    <row r="381" spans="1:19" s="3" customFormat="1" ht="15.6" outlineLevel="1" x14ac:dyDescent="0.3">
      <c r="A381" s="16">
        <f>A379+1</f>
        <v>361</v>
      </c>
      <c r="B381" s="17" t="s">
        <v>198</v>
      </c>
      <c r="C381" s="44" t="s">
        <v>241</v>
      </c>
      <c r="D381" s="17" t="s">
        <v>326</v>
      </c>
      <c r="E381" s="18">
        <v>357462.5</v>
      </c>
      <c r="F381" s="18">
        <v>0</v>
      </c>
      <c r="G381" s="18">
        <v>0</v>
      </c>
      <c r="H381" s="18">
        <v>231.5</v>
      </c>
      <c r="I381" s="18">
        <v>357462.5</v>
      </c>
      <c r="J381" s="18">
        <v>0</v>
      </c>
      <c r="K381" s="18">
        <v>0</v>
      </c>
      <c r="L381" s="18">
        <v>0</v>
      </c>
      <c r="M381" s="18">
        <v>0</v>
      </c>
      <c r="N381" s="18">
        <v>0</v>
      </c>
      <c r="O381" s="18">
        <v>0</v>
      </c>
      <c r="P381" s="18">
        <v>0</v>
      </c>
    </row>
    <row r="382" spans="1:19" s="3" customFormat="1" ht="15.6" outlineLevel="1" x14ac:dyDescent="0.3">
      <c r="A382" s="16">
        <f t="shared" ref="A382:A409" si="25">A381+1</f>
        <v>362</v>
      </c>
      <c r="B382" s="17" t="s">
        <v>198</v>
      </c>
      <c r="C382" s="44" t="s">
        <v>241</v>
      </c>
      <c r="D382" s="17" t="s">
        <v>538</v>
      </c>
      <c r="E382" s="18">
        <v>422462.5</v>
      </c>
      <c r="F382" s="18">
        <v>0</v>
      </c>
      <c r="G382" s="18">
        <v>0</v>
      </c>
      <c r="H382" s="18">
        <v>336</v>
      </c>
      <c r="I382" s="18">
        <v>422462.5</v>
      </c>
      <c r="J382" s="18">
        <v>0</v>
      </c>
      <c r="K382" s="18">
        <v>0</v>
      </c>
      <c r="L382" s="18">
        <v>0</v>
      </c>
      <c r="M382" s="18">
        <v>0</v>
      </c>
      <c r="N382" s="18">
        <v>0</v>
      </c>
      <c r="O382" s="18">
        <v>0</v>
      </c>
      <c r="P382" s="18">
        <v>0</v>
      </c>
    </row>
    <row r="383" spans="1:19" s="3" customFormat="1" ht="15.6" outlineLevel="1" x14ac:dyDescent="0.3">
      <c r="A383" s="16">
        <f t="shared" si="25"/>
        <v>363</v>
      </c>
      <c r="B383" s="17" t="s">
        <v>198</v>
      </c>
      <c r="C383" s="44" t="s">
        <v>241</v>
      </c>
      <c r="D383" s="17" t="s">
        <v>539</v>
      </c>
      <c r="E383" s="18">
        <v>392462.5</v>
      </c>
      <c r="F383" s="18">
        <v>0</v>
      </c>
      <c r="G383" s="18">
        <v>0</v>
      </c>
      <c r="H383" s="18">
        <v>312.5</v>
      </c>
      <c r="I383" s="18">
        <v>392462.5</v>
      </c>
      <c r="J383" s="18">
        <v>0</v>
      </c>
      <c r="K383" s="18">
        <v>0</v>
      </c>
      <c r="L383" s="18">
        <v>0</v>
      </c>
      <c r="M383" s="18">
        <v>0</v>
      </c>
      <c r="N383" s="18">
        <v>0</v>
      </c>
      <c r="O383" s="18">
        <v>0</v>
      </c>
      <c r="P383" s="18">
        <v>0</v>
      </c>
    </row>
    <row r="384" spans="1:19" s="3" customFormat="1" ht="16.8" customHeight="1" outlineLevel="1" x14ac:dyDescent="0.3">
      <c r="A384" s="16">
        <f t="shared" si="25"/>
        <v>364</v>
      </c>
      <c r="B384" s="17" t="s">
        <v>198</v>
      </c>
      <c r="C384" s="44" t="s">
        <v>241</v>
      </c>
      <c r="D384" s="17" t="s">
        <v>553</v>
      </c>
      <c r="E384" s="18">
        <v>637462.5</v>
      </c>
      <c r="F384" s="18">
        <v>0</v>
      </c>
      <c r="G384" s="18">
        <v>0</v>
      </c>
      <c r="H384" s="18">
        <v>0</v>
      </c>
      <c r="I384" s="18">
        <v>637462.5</v>
      </c>
      <c r="J384" s="18">
        <v>0</v>
      </c>
      <c r="K384" s="18">
        <v>0</v>
      </c>
      <c r="L384" s="18">
        <v>0</v>
      </c>
      <c r="M384" s="18">
        <v>0</v>
      </c>
      <c r="N384" s="18">
        <v>0</v>
      </c>
      <c r="O384" s="18">
        <v>0</v>
      </c>
      <c r="P384" s="18">
        <v>0</v>
      </c>
    </row>
    <row r="385" spans="1:16" s="3" customFormat="1" ht="15.6" outlineLevel="1" x14ac:dyDescent="0.3">
      <c r="A385" s="16">
        <f t="shared" si="25"/>
        <v>365</v>
      </c>
      <c r="B385" s="17" t="s">
        <v>198</v>
      </c>
      <c r="C385" s="44" t="s">
        <v>242</v>
      </c>
      <c r="D385" s="17" t="s">
        <v>554</v>
      </c>
      <c r="E385" s="18">
        <v>492463.5</v>
      </c>
      <c r="F385" s="18">
        <v>0</v>
      </c>
      <c r="G385" s="18">
        <v>0</v>
      </c>
      <c r="H385" s="18">
        <v>0</v>
      </c>
      <c r="I385" s="18">
        <v>492463.5</v>
      </c>
      <c r="J385" s="18">
        <v>0</v>
      </c>
      <c r="K385" s="18">
        <v>0</v>
      </c>
      <c r="L385" s="18">
        <v>0</v>
      </c>
      <c r="M385" s="18">
        <v>0</v>
      </c>
      <c r="N385" s="18">
        <v>0</v>
      </c>
      <c r="O385" s="18">
        <v>0</v>
      </c>
      <c r="P385" s="18">
        <v>0</v>
      </c>
    </row>
    <row r="386" spans="1:16" s="3" customFormat="1" ht="15.6" outlineLevel="1" x14ac:dyDescent="0.3">
      <c r="A386" s="16">
        <f t="shared" si="25"/>
        <v>366</v>
      </c>
      <c r="B386" s="17" t="s">
        <v>198</v>
      </c>
      <c r="C386" s="44" t="s">
        <v>243</v>
      </c>
      <c r="D386" s="17" t="s">
        <v>327</v>
      </c>
      <c r="E386" s="18">
        <v>787462.5</v>
      </c>
      <c r="F386" s="18">
        <v>0</v>
      </c>
      <c r="G386" s="18">
        <v>0</v>
      </c>
      <c r="H386" s="18">
        <v>294</v>
      </c>
      <c r="I386" s="18">
        <v>787462.5</v>
      </c>
      <c r="J386" s="18">
        <v>0</v>
      </c>
      <c r="K386" s="18">
        <v>0</v>
      </c>
      <c r="L386" s="18">
        <v>0</v>
      </c>
      <c r="M386" s="18">
        <v>0</v>
      </c>
      <c r="N386" s="18">
        <v>0</v>
      </c>
      <c r="O386" s="18">
        <v>0</v>
      </c>
      <c r="P386" s="18">
        <v>0</v>
      </c>
    </row>
    <row r="387" spans="1:16" s="3" customFormat="1" ht="15.6" outlineLevel="1" x14ac:dyDescent="0.3">
      <c r="A387" s="16">
        <f t="shared" si="25"/>
        <v>367</v>
      </c>
      <c r="B387" s="17" t="s">
        <v>205</v>
      </c>
      <c r="C387" s="44" t="s">
        <v>244</v>
      </c>
      <c r="D387" s="17" t="s">
        <v>328</v>
      </c>
      <c r="E387" s="18">
        <v>1170481.02</v>
      </c>
      <c r="F387" s="18">
        <v>0</v>
      </c>
      <c r="G387" s="18">
        <v>50000</v>
      </c>
      <c r="H387" s="18">
        <v>304</v>
      </c>
      <c r="I387" s="18">
        <v>1070481.02</v>
      </c>
      <c r="J387" s="18">
        <v>0</v>
      </c>
      <c r="K387" s="18">
        <v>0</v>
      </c>
      <c r="L387" s="18">
        <v>0</v>
      </c>
      <c r="M387" s="18">
        <v>0</v>
      </c>
      <c r="N387" s="18">
        <v>0</v>
      </c>
      <c r="O387" s="18">
        <v>0</v>
      </c>
      <c r="P387" s="18">
        <v>50000</v>
      </c>
    </row>
    <row r="388" spans="1:16" s="3" customFormat="1" ht="16.8" customHeight="1" outlineLevel="1" x14ac:dyDescent="0.3">
      <c r="A388" s="16">
        <f t="shared" si="25"/>
        <v>368</v>
      </c>
      <c r="B388" s="17" t="s">
        <v>205</v>
      </c>
      <c r="C388" s="44" t="s">
        <v>244</v>
      </c>
      <c r="D388" s="17" t="s">
        <v>329</v>
      </c>
      <c r="E388" s="18">
        <v>1287171.02</v>
      </c>
      <c r="F388" s="18">
        <v>0</v>
      </c>
      <c r="G388" s="18">
        <v>100000</v>
      </c>
      <c r="H388" s="18">
        <v>392</v>
      </c>
      <c r="I388" s="18">
        <v>1137171.02</v>
      </c>
      <c r="J388" s="18">
        <v>0</v>
      </c>
      <c r="K388" s="18">
        <v>0</v>
      </c>
      <c r="L388" s="18">
        <v>0</v>
      </c>
      <c r="M388" s="18">
        <v>0</v>
      </c>
      <c r="N388" s="18">
        <v>0</v>
      </c>
      <c r="O388" s="18">
        <v>0</v>
      </c>
      <c r="P388" s="18">
        <v>50000</v>
      </c>
    </row>
    <row r="389" spans="1:16" s="3" customFormat="1" ht="15.6" outlineLevel="1" x14ac:dyDescent="0.3">
      <c r="A389" s="16">
        <f t="shared" si="25"/>
        <v>369</v>
      </c>
      <c r="B389" s="17" t="s">
        <v>205</v>
      </c>
      <c r="C389" s="44" t="s">
        <v>245</v>
      </c>
      <c r="D389" s="17" t="s">
        <v>330</v>
      </c>
      <c r="E389" s="18">
        <v>795278.01</v>
      </c>
      <c r="F389" s="18">
        <v>0</v>
      </c>
      <c r="G389" s="18">
        <v>50000</v>
      </c>
      <c r="H389" s="18">
        <v>440</v>
      </c>
      <c r="I389" s="18">
        <v>695278.01</v>
      </c>
      <c r="J389" s="18">
        <v>0</v>
      </c>
      <c r="K389" s="18">
        <v>0</v>
      </c>
      <c r="L389" s="18">
        <v>0</v>
      </c>
      <c r="M389" s="18">
        <v>0</v>
      </c>
      <c r="N389" s="18">
        <v>0</v>
      </c>
      <c r="O389" s="18">
        <v>0</v>
      </c>
      <c r="P389" s="18">
        <v>50000</v>
      </c>
    </row>
    <row r="390" spans="1:16" s="3" customFormat="1" ht="15.6" outlineLevel="1" x14ac:dyDescent="0.3">
      <c r="A390" s="16">
        <f t="shared" si="25"/>
        <v>370</v>
      </c>
      <c r="B390" s="17" t="s">
        <v>205</v>
      </c>
      <c r="C390" s="44" t="s">
        <v>244</v>
      </c>
      <c r="D390" s="17" t="s">
        <v>838</v>
      </c>
      <c r="E390" s="18">
        <f>G390+I390+P390</f>
        <v>1118147</v>
      </c>
      <c r="F390" s="18">
        <v>0</v>
      </c>
      <c r="G390" s="18">
        <v>33768</v>
      </c>
      <c r="H390" s="18">
        <v>269</v>
      </c>
      <c r="I390" s="18">
        <v>1054379</v>
      </c>
      <c r="J390" s="18">
        <v>0</v>
      </c>
      <c r="K390" s="18">
        <v>0</v>
      </c>
      <c r="L390" s="18">
        <v>0</v>
      </c>
      <c r="M390" s="18">
        <v>0</v>
      </c>
      <c r="N390" s="18">
        <v>0</v>
      </c>
      <c r="O390" s="18">
        <v>0</v>
      </c>
      <c r="P390" s="18">
        <v>30000</v>
      </c>
    </row>
    <row r="391" spans="1:16" s="3" customFormat="1" ht="15.6" outlineLevel="1" x14ac:dyDescent="0.3">
      <c r="A391" s="16">
        <f t="shared" si="25"/>
        <v>371</v>
      </c>
      <c r="B391" s="17" t="s">
        <v>204</v>
      </c>
      <c r="C391" s="44" t="s">
        <v>246</v>
      </c>
      <c r="D391" s="17" t="s">
        <v>541</v>
      </c>
      <c r="E391" s="18">
        <v>1225396</v>
      </c>
      <c r="F391" s="18">
        <v>0</v>
      </c>
      <c r="G391" s="18">
        <v>27011</v>
      </c>
      <c r="H391" s="18">
        <v>680</v>
      </c>
      <c r="I391" s="18">
        <v>1174585</v>
      </c>
      <c r="J391" s="18">
        <v>0</v>
      </c>
      <c r="K391" s="18">
        <v>0</v>
      </c>
      <c r="L391" s="18">
        <v>0</v>
      </c>
      <c r="M391" s="18">
        <v>0</v>
      </c>
      <c r="N391" s="18">
        <v>0</v>
      </c>
      <c r="O391" s="18">
        <v>0</v>
      </c>
      <c r="P391" s="18">
        <v>23800</v>
      </c>
    </row>
    <row r="392" spans="1:16" s="3" customFormat="1" ht="15.6" outlineLevel="1" x14ac:dyDescent="0.3">
      <c r="A392" s="16">
        <f t="shared" si="25"/>
        <v>372</v>
      </c>
      <c r="B392" s="17" t="s">
        <v>204</v>
      </c>
      <c r="C392" s="44" t="s">
        <v>246</v>
      </c>
      <c r="D392" s="17" t="s">
        <v>331</v>
      </c>
      <c r="E392" s="18">
        <v>1750000</v>
      </c>
      <c r="F392" s="18">
        <v>0</v>
      </c>
      <c r="G392" s="18">
        <v>40000</v>
      </c>
      <c r="H392" s="18">
        <v>241</v>
      </c>
      <c r="I392" s="18">
        <v>542900</v>
      </c>
      <c r="J392" s="18">
        <v>0</v>
      </c>
      <c r="K392" s="18">
        <v>0</v>
      </c>
      <c r="L392" s="18">
        <v>0</v>
      </c>
      <c r="M392" s="18">
        <v>0</v>
      </c>
      <c r="N392" s="18">
        <v>412</v>
      </c>
      <c r="O392" s="18">
        <v>1143300</v>
      </c>
      <c r="P392" s="18">
        <v>23800</v>
      </c>
    </row>
    <row r="393" spans="1:16" s="3" customFormat="1" ht="15.6" outlineLevel="1" x14ac:dyDescent="0.3">
      <c r="A393" s="16">
        <f t="shared" si="25"/>
        <v>373</v>
      </c>
      <c r="B393" s="17" t="s">
        <v>204</v>
      </c>
      <c r="C393" s="44" t="s">
        <v>247</v>
      </c>
      <c r="D393" s="17" t="s">
        <v>332</v>
      </c>
      <c r="E393" s="18">
        <v>1423800</v>
      </c>
      <c r="F393" s="18">
        <v>0</v>
      </c>
      <c r="G393" s="18">
        <v>0</v>
      </c>
      <c r="H393" s="18">
        <v>0</v>
      </c>
      <c r="I393" s="18">
        <v>0</v>
      </c>
      <c r="J393" s="18">
        <v>0</v>
      </c>
      <c r="K393" s="18">
        <v>0</v>
      </c>
      <c r="L393" s="18">
        <v>0</v>
      </c>
      <c r="M393" s="18">
        <v>0</v>
      </c>
      <c r="N393" s="18">
        <v>546</v>
      </c>
      <c r="O393" s="18">
        <v>1400000</v>
      </c>
      <c r="P393" s="18">
        <v>23800</v>
      </c>
    </row>
    <row r="394" spans="1:16" s="3" customFormat="1" ht="15.6" outlineLevel="1" x14ac:dyDescent="0.3">
      <c r="A394" s="16">
        <f t="shared" si="25"/>
        <v>374</v>
      </c>
      <c r="B394" s="17" t="s">
        <v>204</v>
      </c>
      <c r="C394" s="44" t="s">
        <v>247</v>
      </c>
      <c r="D394" s="17" t="s">
        <v>333</v>
      </c>
      <c r="E394" s="18">
        <v>508800</v>
      </c>
      <c r="F394" s="18">
        <v>0</v>
      </c>
      <c r="G394" s="18">
        <v>0</v>
      </c>
      <c r="H394" s="18">
        <v>271</v>
      </c>
      <c r="I394" s="18">
        <v>485000</v>
      </c>
      <c r="J394" s="18">
        <v>0</v>
      </c>
      <c r="K394" s="18">
        <v>0</v>
      </c>
      <c r="L394" s="18">
        <v>0</v>
      </c>
      <c r="M394" s="18">
        <v>0</v>
      </c>
      <c r="N394" s="18">
        <v>0</v>
      </c>
      <c r="O394" s="18">
        <v>0</v>
      </c>
      <c r="P394" s="18">
        <v>23800</v>
      </c>
    </row>
    <row r="395" spans="1:16" s="3" customFormat="1" ht="15.6" outlineLevel="1" x14ac:dyDescent="0.3">
      <c r="A395" s="16">
        <f t="shared" si="25"/>
        <v>375</v>
      </c>
      <c r="B395" s="17" t="s">
        <v>204</v>
      </c>
      <c r="C395" s="44" t="s">
        <v>246</v>
      </c>
      <c r="D395" s="17" t="s">
        <v>334</v>
      </c>
      <c r="E395" s="18">
        <v>765434</v>
      </c>
      <c r="F395" s="18">
        <v>0</v>
      </c>
      <c r="G395" s="18">
        <v>27011</v>
      </c>
      <c r="H395" s="18">
        <v>404</v>
      </c>
      <c r="I395" s="18">
        <v>714623</v>
      </c>
      <c r="J395" s="18">
        <v>0</v>
      </c>
      <c r="K395" s="18">
        <v>0</v>
      </c>
      <c r="L395" s="18">
        <v>0</v>
      </c>
      <c r="M395" s="18">
        <v>0</v>
      </c>
      <c r="N395" s="18">
        <v>0</v>
      </c>
      <c r="O395" s="18">
        <v>0</v>
      </c>
      <c r="P395" s="18">
        <v>23800</v>
      </c>
    </row>
    <row r="396" spans="1:16" s="3" customFormat="1" ht="15.6" outlineLevel="1" x14ac:dyDescent="0.3">
      <c r="A396" s="16">
        <f t="shared" si="25"/>
        <v>376</v>
      </c>
      <c r="B396" s="17" t="s">
        <v>204</v>
      </c>
      <c r="C396" s="44" t="s">
        <v>246</v>
      </c>
      <c r="D396" s="17" t="s">
        <v>335</v>
      </c>
      <c r="E396" s="18">
        <v>760840</v>
      </c>
      <c r="F396" s="18">
        <v>0</v>
      </c>
      <c r="G396" s="18">
        <v>27011</v>
      </c>
      <c r="H396" s="18">
        <v>401</v>
      </c>
      <c r="I396" s="18">
        <v>710029</v>
      </c>
      <c r="J396" s="18">
        <v>0</v>
      </c>
      <c r="K396" s="18">
        <v>0</v>
      </c>
      <c r="L396" s="18">
        <v>0</v>
      </c>
      <c r="M396" s="18">
        <v>0</v>
      </c>
      <c r="N396" s="18">
        <v>0</v>
      </c>
      <c r="O396" s="18">
        <v>0</v>
      </c>
      <c r="P396" s="18">
        <v>23800</v>
      </c>
    </row>
    <row r="397" spans="1:16" s="3" customFormat="1" ht="15.6" outlineLevel="1" x14ac:dyDescent="0.3">
      <c r="A397" s="16">
        <f t="shared" si="25"/>
        <v>377</v>
      </c>
      <c r="B397" s="17" t="s">
        <v>204</v>
      </c>
      <c r="C397" s="44" t="s">
        <v>247</v>
      </c>
      <c r="D397" s="17" t="s">
        <v>839</v>
      </c>
      <c r="E397" s="18">
        <v>1054043</v>
      </c>
      <c r="F397" s="18">
        <v>0</v>
      </c>
      <c r="G397" s="18">
        <v>0</v>
      </c>
      <c r="H397" s="18">
        <v>544</v>
      </c>
      <c r="I397" s="18">
        <v>1024043</v>
      </c>
      <c r="J397" s="18">
        <v>0</v>
      </c>
      <c r="K397" s="18">
        <v>0</v>
      </c>
      <c r="L397" s="18">
        <v>0</v>
      </c>
      <c r="M397" s="18">
        <v>0</v>
      </c>
      <c r="N397" s="18">
        <v>0</v>
      </c>
      <c r="O397" s="18">
        <v>0</v>
      </c>
      <c r="P397" s="18">
        <v>30000</v>
      </c>
    </row>
    <row r="398" spans="1:16" s="3" customFormat="1" ht="15.6" outlineLevel="1" x14ac:dyDescent="0.3">
      <c r="A398" s="16">
        <f t="shared" si="25"/>
        <v>378</v>
      </c>
      <c r="B398" s="17" t="s">
        <v>199</v>
      </c>
      <c r="C398" s="44" t="s">
        <v>153</v>
      </c>
      <c r="D398" s="17" t="s">
        <v>840</v>
      </c>
      <c r="E398" s="18">
        <v>2231893</v>
      </c>
      <c r="F398" s="18">
        <v>0</v>
      </c>
      <c r="G398" s="18">
        <v>0</v>
      </c>
      <c r="H398" s="18">
        <v>305</v>
      </c>
      <c r="I398" s="18">
        <v>835278</v>
      </c>
      <c r="J398" s="18">
        <v>0</v>
      </c>
      <c r="K398" s="18">
        <v>0</v>
      </c>
      <c r="L398" s="18">
        <v>72.599999999999994</v>
      </c>
      <c r="M398" s="18">
        <v>144722</v>
      </c>
      <c r="N398" s="18">
        <v>397.4</v>
      </c>
      <c r="O398" s="18">
        <v>1251893</v>
      </c>
      <c r="P398" s="18">
        <v>0</v>
      </c>
    </row>
    <row r="399" spans="1:16" s="3" customFormat="1" ht="15.6" outlineLevel="1" x14ac:dyDescent="0.3">
      <c r="A399" s="16">
        <f t="shared" si="25"/>
        <v>379</v>
      </c>
      <c r="B399" s="17" t="s">
        <v>199</v>
      </c>
      <c r="C399" s="44" t="s">
        <v>153</v>
      </c>
      <c r="D399" s="17" t="s">
        <v>841</v>
      </c>
      <c r="E399" s="18">
        <v>3300000</v>
      </c>
      <c r="F399" s="18">
        <v>0</v>
      </c>
      <c r="G399" s="18">
        <v>15763</v>
      </c>
      <c r="H399" s="18">
        <v>494</v>
      </c>
      <c r="I399" s="18">
        <v>1461639</v>
      </c>
      <c r="J399" s="18">
        <v>0</v>
      </c>
      <c r="K399" s="18">
        <v>0</v>
      </c>
      <c r="L399" s="18">
        <v>0</v>
      </c>
      <c r="M399" s="18">
        <v>0</v>
      </c>
      <c r="N399" s="18">
        <v>532</v>
      </c>
      <c r="O399" s="18">
        <v>1822598</v>
      </c>
      <c r="P399" s="18">
        <v>0</v>
      </c>
    </row>
    <row r="400" spans="1:16" s="3" customFormat="1" ht="15.6" outlineLevel="1" x14ac:dyDescent="0.3">
      <c r="A400" s="16">
        <f t="shared" si="25"/>
        <v>380</v>
      </c>
      <c r="B400" s="17" t="s">
        <v>199</v>
      </c>
      <c r="C400" s="44" t="s">
        <v>153</v>
      </c>
      <c r="D400" s="17" t="s">
        <v>336</v>
      </c>
      <c r="E400" s="18">
        <v>825505</v>
      </c>
      <c r="F400" s="18">
        <v>0</v>
      </c>
      <c r="G400" s="18">
        <v>0</v>
      </c>
      <c r="H400" s="18">
        <v>418.2</v>
      </c>
      <c r="I400" s="18">
        <v>825505</v>
      </c>
      <c r="J400" s="18">
        <v>0</v>
      </c>
      <c r="K400" s="18">
        <v>0</v>
      </c>
      <c r="L400" s="18">
        <v>0</v>
      </c>
      <c r="M400" s="18">
        <v>0</v>
      </c>
      <c r="N400" s="18">
        <v>0</v>
      </c>
      <c r="O400" s="18">
        <v>0</v>
      </c>
      <c r="P400" s="18">
        <v>0</v>
      </c>
    </row>
    <row r="401" spans="1:19" s="3" customFormat="1" ht="15.6" outlineLevel="1" x14ac:dyDescent="0.3">
      <c r="A401" s="16">
        <f t="shared" si="25"/>
        <v>381</v>
      </c>
      <c r="B401" s="17" t="s">
        <v>199</v>
      </c>
      <c r="C401" s="44" t="s">
        <v>153</v>
      </c>
      <c r="D401" s="17" t="s">
        <v>337</v>
      </c>
      <c r="E401" s="18">
        <v>6910438</v>
      </c>
      <c r="F401" s="18">
        <v>0</v>
      </c>
      <c r="G401" s="18">
        <v>0</v>
      </c>
      <c r="H401" s="18">
        <v>0</v>
      </c>
      <c r="I401" s="18">
        <v>0</v>
      </c>
      <c r="J401" s="18">
        <v>0</v>
      </c>
      <c r="K401" s="18">
        <v>0</v>
      </c>
      <c r="L401" s="18">
        <v>0</v>
      </c>
      <c r="M401" s="18">
        <v>0</v>
      </c>
      <c r="N401" s="18">
        <v>2058</v>
      </c>
      <c r="O401" s="18">
        <v>6910438</v>
      </c>
      <c r="P401" s="18">
        <v>0</v>
      </c>
    </row>
    <row r="402" spans="1:19" s="3" customFormat="1" ht="15.6" outlineLevel="1" x14ac:dyDescent="0.3">
      <c r="A402" s="16">
        <f t="shared" si="25"/>
        <v>382</v>
      </c>
      <c r="B402" s="17" t="s">
        <v>199</v>
      </c>
      <c r="C402" s="44" t="s">
        <v>153</v>
      </c>
      <c r="D402" s="17" t="s">
        <v>338</v>
      </c>
      <c r="E402" s="18">
        <v>1297929.78</v>
      </c>
      <c r="F402" s="18">
        <v>0</v>
      </c>
      <c r="G402" s="18">
        <v>0</v>
      </c>
      <c r="H402" s="18">
        <v>0</v>
      </c>
      <c r="I402" s="18">
        <v>0</v>
      </c>
      <c r="J402" s="18">
        <v>0</v>
      </c>
      <c r="K402" s="18">
        <v>0</v>
      </c>
      <c r="L402" s="18">
        <v>0</v>
      </c>
      <c r="M402" s="18">
        <v>0</v>
      </c>
      <c r="N402" s="18">
        <v>407</v>
      </c>
      <c r="O402" s="18">
        <v>1297929.78</v>
      </c>
      <c r="P402" s="18">
        <v>0</v>
      </c>
    </row>
    <row r="403" spans="1:19" s="3" customFormat="1" ht="15.6" outlineLevel="1" x14ac:dyDescent="0.3">
      <c r="A403" s="16">
        <f t="shared" si="25"/>
        <v>383</v>
      </c>
      <c r="B403" s="17" t="s">
        <v>199</v>
      </c>
      <c r="C403" s="44" t="s">
        <v>153</v>
      </c>
      <c r="D403" s="17" t="s">
        <v>339</v>
      </c>
      <c r="E403" s="18">
        <v>1690318</v>
      </c>
      <c r="F403" s="18">
        <v>0</v>
      </c>
      <c r="G403" s="18">
        <v>0</v>
      </c>
      <c r="H403" s="18">
        <v>0</v>
      </c>
      <c r="I403" s="18">
        <v>0</v>
      </c>
      <c r="J403" s="18">
        <v>0</v>
      </c>
      <c r="K403" s="18">
        <v>0</v>
      </c>
      <c r="L403" s="18">
        <v>83.5</v>
      </c>
      <c r="M403" s="18">
        <v>178155</v>
      </c>
      <c r="N403" s="18">
        <v>450</v>
      </c>
      <c r="O403" s="18">
        <v>1512163</v>
      </c>
      <c r="P403" s="18">
        <v>0</v>
      </c>
    </row>
    <row r="404" spans="1:19" s="3" customFormat="1" ht="15.6" outlineLevel="1" x14ac:dyDescent="0.3">
      <c r="A404" s="16">
        <f t="shared" si="25"/>
        <v>384</v>
      </c>
      <c r="B404" s="17" t="s">
        <v>200</v>
      </c>
      <c r="C404" s="44" t="s">
        <v>248</v>
      </c>
      <c r="D404" s="17" t="s">
        <v>340</v>
      </c>
      <c r="E404" s="18">
        <v>772576.75</v>
      </c>
      <c r="F404" s="18">
        <v>0</v>
      </c>
      <c r="G404" s="18">
        <v>0</v>
      </c>
      <c r="H404" s="18">
        <v>229.1</v>
      </c>
      <c r="I404" s="18">
        <v>772576.75</v>
      </c>
      <c r="J404" s="18">
        <v>0</v>
      </c>
      <c r="K404" s="18">
        <v>0</v>
      </c>
      <c r="L404" s="18">
        <v>0</v>
      </c>
      <c r="M404" s="18">
        <v>0</v>
      </c>
      <c r="N404" s="18">
        <v>0</v>
      </c>
      <c r="O404" s="18">
        <v>0</v>
      </c>
      <c r="P404" s="18">
        <v>0</v>
      </c>
    </row>
    <row r="405" spans="1:19" s="3" customFormat="1" ht="15.6" outlineLevel="1" x14ac:dyDescent="0.3">
      <c r="A405" s="16">
        <f t="shared" si="25"/>
        <v>385</v>
      </c>
      <c r="B405" s="17" t="s">
        <v>200</v>
      </c>
      <c r="C405" s="44" t="s">
        <v>249</v>
      </c>
      <c r="D405" s="17" t="s">
        <v>341</v>
      </c>
      <c r="E405" s="18">
        <v>632649.03</v>
      </c>
      <c r="F405" s="18">
        <v>0</v>
      </c>
      <c r="G405" s="18">
        <v>0</v>
      </c>
      <c r="H405" s="18">
        <v>370.9</v>
      </c>
      <c r="I405" s="18">
        <v>632649.03</v>
      </c>
      <c r="J405" s="18">
        <v>0</v>
      </c>
      <c r="K405" s="18">
        <v>0</v>
      </c>
      <c r="L405" s="18">
        <v>0</v>
      </c>
      <c r="M405" s="18">
        <v>0</v>
      </c>
      <c r="N405" s="18">
        <v>0</v>
      </c>
      <c r="O405" s="18">
        <v>0</v>
      </c>
      <c r="P405" s="18">
        <v>0</v>
      </c>
    </row>
    <row r="406" spans="1:19" s="3" customFormat="1" ht="15.6" outlineLevel="1" x14ac:dyDescent="0.3">
      <c r="A406" s="16">
        <f t="shared" si="25"/>
        <v>386</v>
      </c>
      <c r="B406" s="17" t="s">
        <v>200</v>
      </c>
      <c r="C406" s="44" t="s">
        <v>344</v>
      </c>
      <c r="D406" s="17" t="s">
        <v>342</v>
      </c>
      <c r="E406" s="18">
        <v>713958.6</v>
      </c>
      <c r="F406" s="18">
        <v>0</v>
      </c>
      <c r="G406" s="18">
        <v>0</v>
      </c>
      <c r="H406" s="18">
        <v>205.6</v>
      </c>
      <c r="I406" s="18">
        <v>713958.6</v>
      </c>
      <c r="J406" s="18">
        <v>0</v>
      </c>
      <c r="K406" s="18">
        <v>0</v>
      </c>
      <c r="L406" s="18">
        <v>0</v>
      </c>
      <c r="M406" s="18">
        <v>0</v>
      </c>
      <c r="N406" s="18">
        <v>0</v>
      </c>
      <c r="O406" s="18">
        <v>0</v>
      </c>
      <c r="P406" s="18">
        <v>0</v>
      </c>
    </row>
    <row r="407" spans="1:19" s="3" customFormat="1" ht="15.6" outlineLevel="1" x14ac:dyDescent="0.3">
      <c r="A407" s="16">
        <f t="shared" si="25"/>
        <v>387</v>
      </c>
      <c r="B407" s="17" t="s">
        <v>200</v>
      </c>
      <c r="C407" s="44" t="s">
        <v>344</v>
      </c>
      <c r="D407" s="17" t="s">
        <v>842</v>
      </c>
      <c r="E407" s="18">
        <v>804457.03</v>
      </c>
      <c r="F407" s="18">
        <v>0</v>
      </c>
      <c r="G407" s="18">
        <v>0</v>
      </c>
      <c r="H407" s="18">
        <v>258.10000000000002</v>
      </c>
      <c r="I407" s="18">
        <v>804457.03</v>
      </c>
      <c r="J407" s="18">
        <v>0</v>
      </c>
      <c r="K407" s="18">
        <v>0</v>
      </c>
      <c r="L407" s="18">
        <v>0</v>
      </c>
      <c r="M407" s="18">
        <v>0</v>
      </c>
      <c r="N407" s="18">
        <v>0</v>
      </c>
      <c r="O407" s="18">
        <v>0</v>
      </c>
      <c r="P407" s="18">
        <v>0</v>
      </c>
    </row>
    <row r="408" spans="1:19" s="3" customFormat="1" ht="15.6" outlineLevel="1" x14ac:dyDescent="0.3">
      <c r="A408" s="16">
        <f t="shared" si="25"/>
        <v>388</v>
      </c>
      <c r="B408" s="17" t="s">
        <v>200</v>
      </c>
      <c r="C408" s="44" t="s">
        <v>345</v>
      </c>
      <c r="D408" s="17" t="s">
        <v>343</v>
      </c>
      <c r="E408" s="18">
        <v>667312.28</v>
      </c>
      <c r="F408" s="18">
        <v>0</v>
      </c>
      <c r="G408" s="18">
        <v>0</v>
      </c>
      <c r="H408" s="18">
        <v>137.1</v>
      </c>
      <c r="I408" s="18">
        <v>667312.28</v>
      </c>
      <c r="J408" s="18">
        <v>0</v>
      </c>
      <c r="K408" s="18">
        <v>0</v>
      </c>
      <c r="L408" s="18">
        <v>0</v>
      </c>
      <c r="M408" s="18">
        <v>0</v>
      </c>
      <c r="N408" s="18">
        <v>0</v>
      </c>
      <c r="O408" s="18">
        <v>0</v>
      </c>
      <c r="P408" s="18">
        <v>0</v>
      </c>
    </row>
    <row r="409" spans="1:19" s="3" customFormat="1" ht="15.6" x14ac:dyDescent="0.3">
      <c r="A409" s="16">
        <f t="shared" si="25"/>
        <v>389</v>
      </c>
      <c r="B409" s="54" t="s">
        <v>532</v>
      </c>
      <c r="C409" s="55"/>
      <c r="D409" s="56"/>
      <c r="E409" s="97">
        <f>SUM(E381:E408)</f>
        <v>34796203.520000003</v>
      </c>
      <c r="F409" s="97">
        <f t="shared" ref="F409:P409" si="26">SUM(F381:F408)</f>
        <v>0</v>
      </c>
      <c r="G409" s="97">
        <f t="shared" si="26"/>
        <v>370564</v>
      </c>
      <c r="H409" s="97">
        <f t="shared" si="26"/>
        <v>7538.0000000000009</v>
      </c>
      <c r="I409" s="97">
        <f t="shared" si="26"/>
        <v>18411640.740000002</v>
      </c>
      <c r="J409" s="97">
        <f t="shared" si="26"/>
        <v>0</v>
      </c>
      <c r="K409" s="97">
        <f t="shared" si="26"/>
        <v>0</v>
      </c>
      <c r="L409" s="97">
        <f t="shared" si="26"/>
        <v>156.1</v>
      </c>
      <c r="M409" s="97">
        <f t="shared" si="26"/>
        <v>322877</v>
      </c>
      <c r="N409" s="97">
        <f t="shared" si="26"/>
        <v>4802.3999999999996</v>
      </c>
      <c r="O409" s="97">
        <f t="shared" si="26"/>
        <v>15338321.779999999</v>
      </c>
      <c r="P409" s="97">
        <f t="shared" si="26"/>
        <v>352800</v>
      </c>
    </row>
    <row r="410" spans="1:19" s="45" customFormat="1" ht="18" customHeight="1" x14ac:dyDescent="0.3">
      <c r="A410" s="54" t="s">
        <v>157</v>
      </c>
      <c r="B410" s="55"/>
      <c r="C410" s="55"/>
      <c r="D410" s="55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101"/>
      <c r="Q410" s="3"/>
      <c r="R410" s="3"/>
      <c r="S410" s="3"/>
    </row>
    <row r="411" spans="1:19" s="3" customFormat="1" ht="15.6" outlineLevel="1" x14ac:dyDescent="0.3">
      <c r="A411" s="16">
        <f>A409+1</f>
        <v>390</v>
      </c>
      <c r="B411" s="17" t="s">
        <v>175</v>
      </c>
      <c r="C411" s="44" t="s">
        <v>127</v>
      </c>
      <c r="D411" s="44" t="s">
        <v>346</v>
      </c>
      <c r="E411" s="96">
        <v>1711534</v>
      </c>
      <c r="F411" s="18">
        <v>51000</v>
      </c>
      <c r="G411" s="18">
        <v>0</v>
      </c>
      <c r="H411" s="18">
        <v>435</v>
      </c>
      <c r="I411" s="18">
        <v>1096500</v>
      </c>
      <c r="J411" s="18">
        <v>0</v>
      </c>
      <c r="K411" s="18">
        <v>0</v>
      </c>
      <c r="L411" s="18">
        <v>62</v>
      </c>
      <c r="M411" s="18">
        <v>85000</v>
      </c>
      <c r="N411" s="18">
        <v>460</v>
      </c>
      <c r="O411" s="18">
        <v>454034</v>
      </c>
      <c r="P411" s="18">
        <v>25000</v>
      </c>
    </row>
    <row r="412" spans="1:19" s="3" customFormat="1" ht="15.6" outlineLevel="1" x14ac:dyDescent="0.3">
      <c r="A412" s="16">
        <f t="shared" ref="A412:A426" si="27">A411+1</f>
        <v>391</v>
      </c>
      <c r="B412" s="17" t="s">
        <v>175</v>
      </c>
      <c r="C412" s="44" t="s">
        <v>127</v>
      </c>
      <c r="D412" s="44" t="s">
        <v>347</v>
      </c>
      <c r="E412" s="96">
        <v>886061</v>
      </c>
      <c r="F412" s="18">
        <v>0</v>
      </c>
      <c r="G412" s="18">
        <v>0</v>
      </c>
      <c r="H412" s="18">
        <v>352</v>
      </c>
      <c r="I412" s="18">
        <v>742061</v>
      </c>
      <c r="J412" s="18">
        <v>0</v>
      </c>
      <c r="K412" s="18">
        <v>0</v>
      </c>
      <c r="L412" s="18">
        <v>0</v>
      </c>
      <c r="M412" s="18">
        <v>0</v>
      </c>
      <c r="N412" s="18">
        <v>45.7</v>
      </c>
      <c r="O412" s="18">
        <v>119000</v>
      </c>
      <c r="P412" s="18">
        <v>25000</v>
      </c>
    </row>
    <row r="413" spans="1:19" s="3" customFormat="1" ht="15.6" outlineLevel="1" x14ac:dyDescent="0.3">
      <c r="A413" s="16">
        <f t="shared" si="27"/>
        <v>392</v>
      </c>
      <c r="B413" s="17" t="s">
        <v>175</v>
      </c>
      <c r="C413" s="44" t="s">
        <v>127</v>
      </c>
      <c r="D413" s="44" t="s">
        <v>348</v>
      </c>
      <c r="E413" s="96">
        <v>3291024</v>
      </c>
      <c r="F413" s="18">
        <v>90100</v>
      </c>
      <c r="G413" s="18">
        <v>0</v>
      </c>
      <c r="H413" s="18">
        <v>753</v>
      </c>
      <c r="I413" s="18">
        <v>1691624</v>
      </c>
      <c r="J413" s="18">
        <v>0</v>
      </c>
      <c r="K413" s="18">
        <v>0</v>
      </c>
      <c r="L413" s="18">
        <v>452</v>
      </c>
      <c r="M413" s="18">
        <v>75300</v>
      </c>
      <c r="N413" s="18">
        <v>745</v>
      </c>
      <c r="O413" s="18">
        <v>1409000</v>
      </c>
      <c r="P413" s="18">
        <v>25000</v>
      </c>
    </row>
    <row r="414" spans="1:19" s="3" customFormat="1" ht="15.6" outlineLevel="1" x14ac:dyDescent="0.3">
      <c r="A414" s="16">
        <f t="shared" si="27"/>
        <v>393</v>
      </c>
      <c r="B414" s="17" t="s">
        <v>175</v>
      </c>
      <c r="C414" s="44" t="s">
        <v>250</v>
      </c>
      <c r="D414" s="44" t="s">
        <v>349</v>
      </c>
      <c r="E414" s="96">
        <v>2228587</v>
      </c>
      <c r="F414" s="18">
        <v>157000</v>
      </c>
      <c r="G414" s="18">
        <v>0</v>
      </c>
      <c r="H414" s="18">
        <v>323</v>
      </c>
      <c r="I414" s="18">
        <v>1066187</v>
      </c>
      <c r="J414" s="18">
        <v>0</v>
      </c>
      <c r="K414" s="18">
        <v>0</v>
      </c>
      <c r="L414" s="18">
        <v>0</v>
      </c>
      <c r="M414" s="18">
        <v>0</v>
      </c>
      <c r="N414" s="18">
        <v>466</v>
      </c>
      <c r="O414" s="18">
        <v>983400</v>
      </c>
      <c r="P414" s="18">
        <v>22000</v>
      </c>
      <c r="Q414" s="45"/>
      <c r="R414" s="45"/>
    </row>
    <row r="415" spans="1:19" s="3" customFormat="1" ht="15.6" outlineLevel="1" x14ac:dyDescent="0.3">
      <c r="A415" s="16">
        <f t="shared" si="27"/>
        <v>394</v>
      </c>
      <c r="B415" s="17" t="s">
        <v>175</v>
      </c>
      <c r="C415" s="44" t="s">
        <v>127</v>
      </c>
      <c r="D415" s="44" t="s">
        <v>350</v>
      </c>
      <c r="E415" s="96">
        <v>1203083</v>
      </c>
      <c r="F415" s="18">
        <v>0</v>
      </c>
      <c r="G415" s="18">
        <v>0</v>
      </c>
      <c r="H415" s="18">
        <v>784.7</v>
      </c>
      <c r="I415" s="18">
        <v>863083</v>
      </c>
      <c r="J415" s="18">
        <v>0</v>
      </c>
      <c r="K415" s="18">
        <v>0</v>
      </c>
      <c r="L415" s="18">
        <v>0</v>
      </c>
      <c r="M415" s="18">
        <v>0</v>
      </c>
      <c r="N415" s="18">
        <v>0</v>
      </c>
      <c r="O415" s="18">
        <v>315000</v>
      </c>
      <c r="P415" s="18">
        <v>25000</v>
      </c>
    </row>
    <row r="416" spans="1:19" s="3" customFormat="1" ht="15.6" outlineLevel="1" x14ac:dyDescent="0.3">
      <c r="A416" s="16">
        <f t="shared" si="27"/>
        <v>395</v>
      </c>
      <c r="B416" s="17" t="s">
        <v>175</v>
      </c>
      <c r="C416" s="44" t="s">
        <v>250</v>
      </c>
      <c r="D416" s="44" t="s">
        <v>351</v>
      </c>
      <c r="E416" s="96">
        <v>2233498</v>
      </c>
      <c r="F416" s="18">
        <v>0</v>
      </c>
      <c r="G416" s="18">
        <v>0</v>
      </c>
      <c r="H416" s="18">
        <v>322</v>
      </c>
      <c r="I416" s="18">
        <v>1132700</v>
      </c>
      <c r="J416" s="18">
        <v>0</v>
      </c>
      <c r="K416" s="18">
        <v>0</v>
      </c>
      <c r="L416" s="18">
        <v>0</v>
      </c>
      <c r="M416" s="18">
        <v>0</v>
      </c>
      <c r="N416" s="18">
        <v>466</v>
      </c>
      <c r="O416" s="18">
        <v>1078798</v>
      </c>
      <c r="P416" s="18">
        <v>22000</v>
      </c>
      <c r="S416" s="45"/>
    </row>
    <row r="417" spans="1:19" s="3" customFormat="1" ht="15.6" outlineLevel="1" x14ac:dyDescent="0.3">
      <c r="A417" s="16">
        <f t="shared" si="27"/>
        <v>396</v>
      </c>
      <c r="B417" s="17" t="s">
        <v>175</v>
      </c>
      <c r="C417" s="44" t="s">
        <v>127</v>
      </c>
      <c r="D417" s="44" t="s">
        <v>352</v>
      </c>
      <c r="E417" s="96">
        <v>1306857</v>
      </c>
      <c r="F417" s="18">
        <v>0</v>
      </c>
      <c r="G417" s="18">
        <v>0</v>
      </c>
      <c r="H417" s="18">
        <v>352</v>
      </c>
      <c r="I417" s="18">
        <v>641920</v>
      </c>
      <c r="J417" s="18">
        <v>0</v>
      </c>
      <c r="K417" s="18">
        <v>0</v>
      </c>
      <c r="L417" s="18">
        <v>0</v>
      </c>
      <c r="M417" s="18">
        <v>0</v>
      </c>
      <c r="N417" s="18">
        <v>283</v>
      </c>
      <c r="O417" s="18">
        <v>639937</v>
      </c>
      <c r="P417" s="18">
        <v>25000</v>
      </c>
    </row>
    <row r="418" spans="1:19" s="3" customFormat="1" ht="15.6" outlineLevel="1" x14ac:dyDescent="0.3">
      <c r="A418" s="16">
        <f t="shared" si="27"/>
        <v>397</v>
      </c>
      <c r="B418" s="17" t="s">
        <v>175</v>
      </c>
      <c r="C418" s="44" t="s">
        <v>127</v>
      </c>
      <c r="D418" s="44" t="s">
        <v>353</v>
      </c>
      <c r="E418" s="96">
        <v>2021930</v>
      </c>
      <c r="F418" s="18">
        <v>0</v>
      </c>
      <c r="G418" s="18">
        <v>0</v>
      </c>
      <c r="H418" s="18">
        <v>193</v>
      </c>
      <c r="I418" s="18">
        <v>695200</v>
      </c>
      <c r="J418" s="18">
        <v>0</v>
      </c>
      <c r="K418" s="18">
        <v>0</v>
      </c>
      <c r="L418" s="18">
        <v>0</v>
      </c>
      <c r="M418" s="18">
        <v>0</v>
      </c>
      <c r="N418" s="18">
        <v>518</v>
      </c>
      <c r="O418" s="18">
        <v>1301730</v>
      </c>
      <c r="P418" s="18">
        <v>25000</v>
      </c>
    </row>
    <row r="419" spans="1:19" s="3" customFormat="1" ht="15.6" outlineLevel="1" x14ac:dyDescent="0.3">
      <c r="A419" s="16">
        <f t="shared" si="27"/>
        <v>398</v>
      </c>
      <c r="B419" s="17" t="s">
        <v>175</v>
      </c>
      <c r="C419" s="44" t="s">
        <v>127</v>
      </c>
      <c r="D419" s="44" t="s">
        <v>354</v>
      </c>
      <c r="E419" s="96">
        <v>2178326</v>
      </c>
      <c r="F419" s="18">
        <v>865076</v>
      </c>
      <c r="G419" s="18">
        <v>0</v>
      </c>
      <c r="H419" s="18">
        <v>765</v>
      </c>
      <c r="I419" s="18">
        <v>1288250</v>
      </c>
      <c r="J419" s="18">
        <v>0</v>
      </c>
      <c r="K419" s="18">
        <v>0</v>
      </c>
      <c r="L419" s="18">
        <v>0</v>
      </c>
      <c r="M419" s="18">
        <v>0</v>
      </c>
      <c r="N419" s="18">
        <v>0</v>
      </c>
      <c r="O419" s="18">
        <v>0</v>
      </c>
      <c r="P419" s="18">
        <v>25000</v>
      </c>
    </row>
    <row r="420" spans="1:19" s="3" customFormat="1" ht="15.6" outlineLevel="1" x14ac:dyDescent="0.3">
      <c r="A420" s="16">
        <f t="shared" si="27"/>
        <v>399</v>
      </c>
      <c r="B420" s="17" t="s">
        <v>175</v>
      </c>
      <c r="C420" s="44" t="s">
        <v>127</v>
      </c>
      <c r="D420" s="44" t="s">
        <v>355</v>
      </c>
      <c r="E420" s="96">
        <v>2451750</v>
      </c>
      <c r="F420" s="18">
        <v>1099951</v>
      </c>
      <c r="G420" s="18">
        <v>0</v>
      </c>
      <c r="H420" s="18">
        <v>920</v>
      </c>
      <c r="I420" s="18">
        <v>1326799</v>
      </c>
      <c r="J420" s="18">
        <v>0</v>
      </c>
      <c r="K420" s="18">
        <v>0</v>
      </c>
      <c r="L420" s="18">
        <v>0</v>
      </c>
      <c r="M420" s="18">
        <v>0</v>
      </c>
      <c r="N420" s="18">
        <v>0</v>
      </c>
      <c r="O420" s="18">
        <v>0</v>
      </c>
      <c r="P420" s="18">
        <v>25000</v>
      </c>
    </row>
    <row r="421" spans="1:19" s="3" customFormat="1" ht="13.95" customHeight="1" outlineLevel="1" x14ac:dyDescent="0.3">
      <c r="A421" s="16">
        <f t="shared" si="27"/>
        <v>400</v>
      </c>
      <c r="B421" s="17" t="s">
        <v>175</v>
      </c>
      <c r="C421" s="44" t="s">
        <v>127</v>
      </c>
      <c r="D421" s="44" t="s">
        <v>356</v>
      </c>
      <c r="E421" s="96">
        <v>4905032</v>
      </c>
      <c r="F421" s="18">
        <v>99500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1802.5</v>
      </c>
      <c r="O421" s="18">
        <v>4775532</v>
      </c>
      <c r="P421" s="18">
        <v>30000</v>
      </c>
    </row>
    <row r="422" spans="1:19" s="3" customFormat="1" ht="15.6" outlineLevel="1" x14ac:dyDescent="0.3">
      <c r="A422" s="16">
        <f t="shared" si="27"/>
        <v>401</v>
      </c>
      <c r="B422" s="17" t="s">
        <v>175</v>
      </c>
      <c r="C422" s="44" t="s">
        <v>127</v>
      </c>
      <c r="D422" s="44" t="s">
        <v>357</v>
      </c>
      <c r="E422" s="96">
        <v>3013951</v>
      </c>
      <c r="F422" s="18">
        <v>275200</v>
      </c>
      <c r="G422" s="18">
        <v>0</v>
      </c>
      <c r="H422" s="18">
        <v>0</v>
      </c>
      <c r="I422" s="18">
        <v>0</v>
      </c>
      <c r="J422" s="18">
        <v>0</v>
      </c>
      <c r="K422" s="18">
        <v>0</v>
      </c>
      <c r="L422" s="18">
        <v>0</v>
      </c>
      <c r="M422" s="18">
        <v>0</v>
      </c>
      <c r="N422" s="18">
        <v>1035</v>
      </c>
      <c r="O422" s="18">
        <v>2716751</v>
      </c>
      <c r="P422" s="18">
        <v>22000</v>
      </c>
    </row>
    <row r="423" spans="1:19" s="3" customFormat="1" ht="15.6" outlineLevel="1" x14ac:dyDescent="0.3">
      <c r="A423" s="16">
        <f t="shared" si="27"/>
        <v>402</v>
      </c>
      <c r="B423" s="17" t="s">
        <v>175</v>
      </c>
      <c r="C423" s="44" t="s">
        <v>127</v>
      </c>
      <c r="D423" s="44" t="s">
        <v>358</v>
      </c>
      <c r="E423" s="96">
        <v>4955767</v>
      </c>
      <c r="F423" s="18">
        <v>880064</v>
      </c>
      <c r="G423" s="18">
        <v>0</v>
      </c>
      <c r="H423" s="18">
        <v>0</v>
      </c>
      <c r="I423" s="18">
        <v>0</v>
      </c>
      <c r="J423" s="18">
        <v>0</v>
      </c>
      <c r="K423" s="18">
        <v>0</v>
      </c>
      <c r="L423" s="18">
        <v>0</v>
      </c>
      <c r="M423" s="18">
        <v>0</v>
      </c>
      <c r="N423" s="18">
        <v>2000</v>
      </c>
      <c r="O423" s="18">
        <v>4050703</v>
      </c>
      <c r="P423" s="18">
        <v>25000</v>
      </c>
    </row>
    <row r="424" spans="1:19" s="3" customFormat="1" ht="15.6" outlineLevel="1" x14ac:dyDescent="0.3">
      <c r="A424" s="16">
        <f t="shared" si="27"/>
        <v>403</v>
      </c>
      <c r="B424" s="17" t="s">
        <v>175</v>
      </c>
      <c r="C424" s="44" t="s">
        <v>579</v>
      </c>
      <c r="D424" s="44" t="s">
        <v>580</v>
      </c>
      <c r="E424" s="96">
        <v>1152886</v>
      </c>
      <c r="F424" s="18">
        <v>0</v>
      </c>
      <c r="G424" s="18">
        <v>29000</v>
      </c>
      <c r="H424" s="18">
        <v>451</v>
      </c>
      <c r="I424" s="18">
        <v>1088886</v>
      </c>
      <c r="J424" s="18">
        <v>0</v>
      </c>
      <c r="K424" s="18">
        <v>0</v>
      </c>
      <c r="L424" s="18">
        <v>0</v>
      </c>
      <c r="M424" s="18">
        <v>0</v>
      </c>
      <c r="N424" s="18">
        <v>0</v>
      </c>
      <c r="O424" s="18">
        <v>0</v>
      </c>
      <c r="P424" s="18">
        <v>35000</v>
      </c>
    </row>
    <row r="425" spans="1:19" s="3" customFormat="1" ht="15.6" outlineLevel="1" x14ac:dyDescent="0.3">
      <c r="A425" s="16">
        <f t="shared" si="27"/>
        <v>404</v>
      </c>
      <c r="B425" s="17" t="s">
        <v>175</v>
      </c>
      <c r="C425" s="44" t="s">
        <v>579</v>
      </c>
      <c r="D425" s="44" t="s">
        <v>581</v>
      </c>
      <c r="E425" s="96">
        <v>672485</v>
      </c>
      <c r="F425" s="18">
        <v>0</v>
      </c>
      <c r="G425" s="18">
        <v>29000</v>
      </c>
      <c r="H425" s="18">
        <v>246</v>
      </c>
      <c r="I425" s="18">
        <v>608485</v>
      </c>
      <c r="J425" s="18">
        <v>0</v>
      </c>
      <c r="K425" s="18">
        <v>0</v>
      </c>
      <c r="L425" s="18">
        <v>0</v>
      </c>
      <c r="M425" s="18">
        <v>0</v>
      </c>
      <c r="N425" s="18">
        <v>0</v>
      </c>
      <c r="O425" s="18">
        <v>0</v>
      </c>
      <c r="P425" s="18">
        <v>35000</v>
      </c>
    </row>
    <row r="426" spans="1:19" s="3" customFormat="1" ht="15.6" x14ac:dyDescent="0.3">
      <c r="A426" s="16">
        <f t="shared" si="27"/>
        <v>405</v>
      </c>
      <c r="B426" s="54" t="s">
        <v>532</v>
      </c>
      <c r="C426" s="55"/>
      <c r="D426" s="56"/>
      <c r="E426" s="97">
        <f>SUM(E411:E425)</f>
        <v>34212771</v>
      </c>
      <c r="F426" s="97">
        <f t="shared" ref="F426:P426" si="28">SUM(F411:F425)</f>
        <v>3517891</v>
      </c>
      <c r="G426" s="97">
        <f t="shared" si="28"/>
        <v>58000</v>
      </c>
      <c r="H426" s="97">
        <f t="shared" si="28"/>
        <v>5896.7</v>
      </c>
      <c r="I426" s="97">
        <f t="shared" si="28"/>
        <v>12241695</v>
      </c>
      <c r="J426" s="97">
        <f t="shared" si="28"/>
        <v>0</v>
      </c>
      <c r="K426" s="97">
        <f t="shared" si="28"/>
        <v>0</v>
      </c>
      <c r="L426" s="97">
        <f t="shared" si="28"/>
        <v>514</v>
      </c>
      <c r="M426" s="97">
        <f t="shared" si="28"/>
        <v>160300</v>
      </c>
      <c r="N426" s="97">
        <f t="shared" si="28"/>
        <v>7821.2</v>
      </c>
      <c r="O426" s="97">
        <f t="shared" si="28"/>
        <v>17843885</v>
      </c>
      <c r="P426" s="97">
        <f t="shared" si="28"/>
        <v>391000</v>
      </c>
    </row>
    <row r="427" spans="1:19" s="45" customFormat="1" ht="18" customHeight="1" x14ac:dyDescent="0.3">
      <c r="A427" s="54" t="s">
        <v>154</v>
      </c>
      <c r="B427" s="55"/>
      <c r="C427" s="55"/>
      <c r="D427" s="55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  <c r="P427" s="101"/>
      <c r="Q427" s="3"/>
      <c r="R427" s="3"/>
      <c r="S427" s="3"/>
    </row>
    <row r="428" spans="1:19" s="3" customFormat="1" ht="15.6" outlineLevel="1" x14ac:dyDescent="0.3">
      <c r="A428" s="16">
        <f>A426+1</f>
        <v>406</v>
      </c>
      <c r="B428" s="17" t="s">
        <v>154</v>
      </c>
      <c r="C428" s="44" t="s">
        <v>58</v>
      </c>
      <c r="D428" s="17" t="s">
        <v>359</v>
      </c>
      <c r="E428" s="18">
        <v>1862425.86</v>
      </c>
      <c r="F428" s="18">
        <v>0</v>
      </c>
      <c r="G428" s="18">
        <v>0</v>
      </c>
      <c r="H428" s="18">
        <v>1027.8</v>
      </c>
      <c r="I428" s="18">
        <v>1862425.86</v>
      </c>
      <c r="J428" s="18">
        <v>0</v>
      </c>
      <c r="K428" s="18">
        <v>0</v>
      </c>
      <c r="L428" s="18">
        <v>0</v>
      </c>
      <c r="M428" s="18">
        <v>0</v>
      </c>
      <c r="N428" s="18">
        <v>0</v>
      </c>
      <c r="O428" s="18">
        <v>0</v>
      </c>
      <c r="P428" s="18">
        <v>0</v>
      </c>
    </row>
    <row r="429" spans="1:19" s="3" customFormat="1" ht="15.6" outlineLevel="1" x14ac:dyDescent="0.3">
      <c r="A429" s="16">
        <f t="shared" ref="A429:A456" si="29">A428+1</f>
        <v>407</v>
      </c>
      <c r="B429" s="17" t="s">
        <v>154</v>
      </c>
      <c r="C429" s="44" t="s">
        <v>58</v>
      </c>
      <c r="D429" s="17" t="s">
        <v>360</v>
      </c>
      <c r="E429" s="18">
        <v>80000</v>
      </c>
      <c r="F429" s="18">
        <v>80000</v>
      </c>
      <c r="G429" s="18">
        <v>0</v>
      </c>
      <c r="H429" s="18">
        <v>0</v>
      </c>
      <c r="I429" s="18">
        <v>0</v>
      </c>
      <c r="J429" s="18">
        <v>0</v>
      </c>
      <c r="K429" s="18">
        <v>0</v>
      </c>
      <c r="L429" s="18">
        <v>0</v>
      </c>
      <c r="M429" s="18">
        <v>0</v>
      </c>
      <c r="N429" s="18">
        <v>0</v>
      </c>
      <c r="O429" s="18">
        <v>0</v>
      </c>
      <c r="P429" s="18">
        <v>0</v>
      </c>
    </row>
    <row r="430" spans="1:19" s="3" customFormat="1" ht="15.6" outlineLevel="1" x14ac:dyDescent="0.3">
      <c r="A430" s="16">
        <f t="shared" si="29"/>
        <v>408</v>
      </c>
      <c r="B430" s="17" t="s">
        <v>154</v>
      </c>
      <c r="C430" s="44" t="s">
        <v>58</v>
      </c>
      <c r="D430" s="17" t="s">
        <v>361</v>
      </c>
      <c r="E430" s="18">
        <v>173673.54</v>
      </c>
      <c r="F430" s="18">
        <v>173673.54</v>
      </c>
      <c r="G430" s="18">
        <v>0</v>
      </c>
      <c r="H430" s="18">
        <v>0</v>
      </c>
      <c r="I430" s="18">
        <v>0</v>
      </c>
      <c r="J430" s="18">
        <v>0</v>
      </c>
      <c r="K430" s="18">
        <v>0</v>
      </c>
      <c r="L430" s="18">
        <v>0</v>
      </c>
      <c r="M430" s="18">
        <v>0</v>
      </c>
      <c r="N430" s="18">
        <v>0</v>
      </c>
      <c r="O430" s="18">
        <v>0</v>
      </c>
      <c r="P430" s="18">
        <v>0</v>
      </c>
    </row>
    <row r="431" spans="1:19" s="3" customFormat="1" ht="15.6" outlineLevel="1" x14ac:dyDescent="0.3">
      <c r="A431" s="16">
        <f t="shared" si="29"/>
        <v>409</v>
      </c>
      <c r="B431" s="17" t="s">
        <v>154</v>
      </c>
      <c r="C431" s="44" t="s">
        <v>58</v>
      </c>
      <c r="D431" s="17" t="s">
        <v>362</v>
      </c>
      <c r="E431" s="18">
        <v>138779.04999999999</v>
      </c>
      <c r="F431" s="18">
        <v>138779.04999999999</v>
      </c>
      <c r="G431" s="18">
        <v>0</v>
      </c>
      <c r="H431" s="18">
        <v>0</v>
      </c>
      <c r="I431" s="18">
        <v>0</v>
      </c>
      <c r="J431" s="18">
        <v>0</v>
      </c>
      <c r="K431" s="18">
        <v>0</v>
      </c>
      <c r="L431" s="18">
        <v>0</v>
      </c>
      <c r="M431" s="18">
        <v>0</v>
      </c>
      <c r="N431" s="18">
        <v>0</v>
      </c>
      <c r="O431" s="18">
        <v>0</v>
      </c>
      <c r="P431" s="18">
        <v>0</v>
      </c>
    </row>
    <row r="432" spans="1:19" s="3" customFormat="1" ht="15.6" outlineLevel="1" x14ac:dyDescent="0.3">
      <c r="A432" s="16">
        <f t="shared" si="29"/>
        <v>410</v>
      </c>
      <c r="B432" s="17" t="s">
        <v>154</v>
      </c>
      <c r="C432" s="44" t="s">
        <v>58</v>
      </c>
      <c r="D432" s="17" t="s">
        <v>363</v>
      </c>
      <c r="E432" s="18">
        <v>4125295.51</v>
      </c>
      <c r="F432" s="18">
        <v>0</v>
      </c>
      <c r="G432" s="18">
        <v>0</v>
      </c>
      <c r="H432" s="18">
        <v>1020</v>
      </c>
      <c r="I432" s="18">
        <v>1290094.21</v>
      </c>
      <c r="J432" s="18">
        <v>0</v>
      </c>
      <c r="K432" s="18">
        <v>0</v>
      </c>
      <c r="L432" s="18"/>
      <c r="M432" s="18">
        <v>0</v>
      </c>
      <c r="N432" s="18">
        <v>1100</v>
      </c>
      <c r="O432" s="18">
        <v>2835201.3</v>
      </c>
      <c r="P432" s="18">
        <v>0</v>
      </c>
    </row>
    <row r="433" spans="1:19" s="3" customFormat="1" ht="15.6" outlineLevel="1" x14ac:dyDescent="0.3">
      <c r="A433" s="16">
        <f t="shared" si="29"/>
        <v>411</v>
      </c>
      <c r="B433" s="17" t="s">
        <v>154</v>
      </c>
      <c r="C433" s="44" t="s">
        <v>58</v>
      </c>
      <c r="D433" s="17" t="s">
        <v>364</v>
      </c>
      <c r="E433" s="18">
        <v>1040039.42</v>
      </c>
      <c r="F433" s="18">
        <v>0</v>
      </c>
      <c r="G433" s="18">
        <v>0</v>
      </c>
      <c r="H433" s="18">
        <v>613</v>
      </c>
      <c r="I433" s="18">
        <v>1040039.42</v>
      </c>
      <c r="J433" s="18">
        <v>0</v>
      </c>
      <c r="K433" s="18">
        <v>0</v>
      </c>
      <c r="L433" s="18">
        <v>0</v>
      </c>
      <c r="M433" s="18">
        <v>0</v>
      </c>
      <c r="N433" s="18">
        <v>0</v>
      </c>
      <c r="O433" s="18">
        <v>0</v>
      </c>
      <c r="P433" s="18">
        <v>0</v>
      </c>
    </row>
    <row r="434" spans="1:19" s="3" customFormat="1" ht="15.6" outlineLevel="1" x14ac:dyDescent="0.3">
      <c r="A434" s="16">
        <f t="shared" si="29"/>
        <v>412</v>
      </c>
      <c r="B434" s="17" t="s">
        <v>154</v>
      </c>
      <c r="C434" s="44" t="s">
        <v>58</v>
      </c>
      <c r="D434" s="17" t="s">
        <v>365</v>
      </c>
      <c r="E434" s="18">
        <v>469191.9</v>
      </c>
      <c r="F434" s="18">
        <v>460000</v>
      </c>
      <c r="G434" s="18">
        <v>9191.9</v>
      </c>
      <c r="H434" s="18">
        <v>0</v>
      </c>
      <c r="I434" s="18">
        <v>0</v>
      </c>
      <c r="J434" s="18">
        <v>0</v>
      </c>
      <c r="K434" s="18">
        <v>0</v>
      </c>
      <c r="L434" s="18">
        <v>0</v>
      </c>
      <c r="M434" s="18">
        <v>0</v>
      </c>
      <c r="N434" s="18">
        <v>0</v>
      </c>
      <c r="O434" s="18">
        <v>0</v>
      </c>
      <c r="P434" s="18">
        <v>0</v>
      </c>
    </row>
    <row r="435" spans="1:19" s="3" customFormat="1" ht="15.6" outlineLevel="1" x14ac:dyDescent="0.3">
      <c r="A435" s="16">
        <f t="shared" si="29"/>
        <v>413</v>
      </c>
      <c r="B435" s="17" t="s">
        <v>154</v>
      </c>
      <c r="C435" s="44" t="s">
        <v>58</v>
      </c>
      <c r="D435" s="17" t="s">
        <v>366</v>
      </c>
      <c r="E435" s="18">
        <v>1700000</v>
      </c>
      <c r="F435" s="18">
        <v>0</v>
      </c>
      <c r="G435" s="18">
        <v>0</v>
      </c>
      <c r="H435" s="18">
        <v>814</v>
      </c>
      <c r="I435" s="18">
        <v>1450690.27</v>
      </c>
      <c r="J435" s="18">
        <v>0</v>
      </c>
      <c r="K435" s="18">
        <v>0</v>
      </c>
      <c r="L435" s="18">
        <v>0</v>
      </c>
      <c r="M435" s="18">
        <v>0</v>
      </c>
      <c r="N435" s="18">
        <v>0</v>
      </c>
      <c r="O435" s="18">
        <v>249309.73</v>
      </c>
      <c r="P435" s="18">
        <v>0</v>
      </c>
    </row>
    <row r="436" spans="1:19" s="3" customFormat="1" ht="31.2" outlineLevel="1" x14ac:dyDescent="0.3">
      <c r="A436" s="16">
        <f t="shared" si="29"/>
        <v>414</v>
      </c>
      <c r="B436" s="17" t="s">
        <v>154</v>
      </c>
      <c r="C436" s="44" t="s">
        <v>58</v>
      </c>
      <c r="D436" s="17" t="s">
        <v>549</v>
      </c>
      <c r="E436" s="18">
        <v>1697281.77</v>
      </c>
      <c r="F436" s="18">
        <v>0</v>
      </c>
      <c r="G436" s="18">
        <v>0</v>
      </c>
      <c r="H436" s="18">
        <v>620</v>
      </c>
      <c r="I436" s="18">
        <v>1697281.77</v>
      </c>
      <c r="J436" s="18">
        <v>0</v>
      </c>
      <c r="K436" s="18">
        <v>0</v>
      </c>
      <c r="L436" s="18">
        <v>0</v>
      </c>
      <c r="M436" s="18">
        <v>0</v>
      </c>
      <c r="N436" s="18">
        <v>0</v>
      </c>
      <c r="O436" s="18">
        <v>0</v>
      </c>
      <c r="P436" s="18">
        <v>0</v>
      </c>
    </row>
    <row r="437" spans="1:19" s="3" customFormat="1" ht="15.6" outlineLevel="1" x14ac:dyDescent="0.3">
      <c r="A437" s="16">
        <f t="shared" si="29"/>
        <v>415</v>
      </c>
      <c r="B437" s="17" t="s">
        <v>154</v>
      </c>
      <c r="C437" s="44" t="s">
        <v>58</v>
      </c>
      <c r="D437" s="17" t="s">
        <v>367</v>
      </c>
      <c r="E437" s="18">
        <v>1059406.1400000001</v>
      </c>
      <c r="F437" s="18">
        <v>0</v>
      </c>
      <c r="G437" s="18">
        <v>0</v>
      </c>
      <c r="H437" s="18">
        <v>454</v>
      </c>
      <c r="I437" s="18">
        <v>1029406.14</v>
      </c>
      <c r="J437" s="18">
        <v>0</v>
      </c>
      <c r="K437" s="18">
        <v>0</v>
      </c>
      <c r="L437" s="18">
        <v>0</v>
      </c>
      <c r="M437" s="18">
        <v>0</v>
      </c>
      <c r="N437" s="18">
        <v>0</v>
      </c>
      <c r="O437" s="18">
        <v>0</v>
      </c>
      <c r="P437" s="18">
        <v>30000</v>
      </c>
    </row>
    <row r="438" spans="1:19" s="3" customFormat="1" ht="15.6" outlineLevel="1" x14ac:dyDescent="0.3">
      <c r="A438" s="16">
        <f t="shared" si="29"/>
        <v>416</v>
      </c>
      <c r="B438" s="17" t="s">
        <v>154</v>
      </c>
      <c r="C438" s="44" t="s">
        <v>59</v>
      </c>
      <c r="D438" s="17" t="s">
        <v>368</v>
      </c>
      <c r="E438" s="18">
        <v>1153420</v>
      </c>
      <c r="F438" s="18">
        <v>0</v>
      </c>
      <c r="G438" s="18">
        <v>0</v>
      </c>
      <c r="H438" s="18">
        <v>345</v>
      </c>
      <c r="I438" s="18">
        <v>1153420</v>
      </c>
      <c r="J438" s="18">
        <v>0</v>
      </c>
      <c r="K438" s="18">
        <v>0</v>
      </c>
      <c r="L438" s="18">
        <v>0</v>
      </c>
      <c r="M438" s="18">
        <v>0</v>
      </c>
      <c r="N438" s="18">
        <v>0</v>
      </c>
      <c r="O438" s="18">
        <v>0</v>
      </c>
      <c r="P438" s="18">
        <v>0</v>
      </c>
    </row>
    <row r="439" spans="1:19" s="3" customFormat="1" ht="15.6" outlineLevel="1" x14ac:dyDescent="0.3">
      <c r="A439" s="16">
        <f t="shared" si="29"/>
        <v>417</v>
      </c>
      <c r="B439" s="17" t="s">
        <v>154</v>
      </c>
      <c r="C439" s="44" t="s">
        <v>58</v>
      </c>
      <c r="D439" s="17" t="s">
        <v>369</v>
      </c>
      <c r="E439" s="18">
        <v>3535000</v>
      </c>
      <c r="F439" s="18">
        <v>0</v>
      </c>
      <c r="G439" s="18">
        <v>0</v>
      </c>
      <c r="H439" s="18">
        <v>0</v>
      </c>
      <c r="I439" s="18">
        <v>0</v>
      </c>
      <c r="J439" s="18">
        <v>0</v>
      </c>
      <c r="K439" s="18">
        <v>0</v>
      </c>
      <c r="L439" s="18">
        <v>0</v>
      </c>
      <c r="M439" s="18">
        <v>0</v>
      </c>
      <c r="N439" s="18">
        <v>757</v>
      </c>
      <c r="O439" s="18">
        <v>3535000</v>
      </c>
      <c r="P439" s="18">
        <v>0</v>
      </c>
    </row>
    <row r="440" spans="1:19" s="3" customFormat="1" ht="15.6" outlineLevel="1" x14ac:dyDescent="0.3">
      <c r="A440" s="16">
        <f t="shared" si="29"/>
        <v>418</v>
      </c>
      <c r="B440" s="17" t="s">
        <v>154</v>
      </c>
      <c r="C440" s="44" t="s">
        <v>58</v>
      </c>
      <c r="D440" s="17" t="s">
        <v>370</v>
      </c>
      <c r="E440" s="18">
        <v>1170000</v>
      </c>
      <c r="F440" s="18">
        <v>0</v>
      </c>
      <c r="G440" s="18">
        <v>0</v>
      </c>
      <c r="H440" s="18">
        <v>960</v>
      </c>
      <c r="I440" s="18">
        <v>1170000</v>
      </c>
      <c r="J440" s="18">
        <v>0</v>
      </c>
      <c r="K440" s="18">
        <v>0</v>
      </c>
      <c r="L440" s="18">
        <v>0</v>
      </c>
      <c r="M440" s="18">
        <v>0</v>
      </c>
      <c r="N440" s="18">
        <v>0</v>
      </c>
      <c r="O440" s="18">
        <v>0</v>
      </c>
      <c r="P440" s="18">
        <v>0</v>
      </c>
    </row>
    <row r="441" spans="1:19" s="3" customFormat="1" ht="15.6" outlineLevel="1" x14ac:dyDescent="0.3">
      <c r="A441" s="16">
        <f t="shared" si="29"/>
        <v>419</v>
      </c>
      <c r="B441" s="17" t="s">
        <v>154</v>
      </c>
      <c r="C441" s="44" t="s">
        <v>58</v>
      </c>
      <c r="D441" s="17" t="s">
        <v>371</v>
      </c>
      <c r="E441" s="18">
        <v>111906.99</v>
      </c>
      <c r="F441" s="18">
        <v>106906.99</v>
      </c>
      <c r="G441" s="18">
        <v>5000</v>
      </c>
      <c r="H441" s="18">
        <v>0</v>
      </c>
      <c r="I441" s="18">
        <v>0</v>
      </c>
      <c r="J441" s="18">
        <v>0</v>
      </c>
      <c r="K441" s="18">
        <v>0</v>
      </c>
      <c r="L441" s="18">
        <v>0</v>
      </c>
      <c r="M441" s="18">
        <v>0</v>
      </c>
      <c r="N441" s="18">
        <v>0</v>
      </c>
      <c r="O441" s="18">
        <v>0</v>
      </c>
      <c r="P441" s="18">
        <v>0</v>
      </c>
    </row>
    <row r="442" spans="1:19" s="3" customFormat="1" ht="15.6" outlineLevel="1" x14ac:dyDescent="0.3">
      <c r="A442" s="16">
        <f t="shared" si="29"/>
        <v>420</v>
      </c>
      <c r="B442" s="17" t="s">
        <v>154</v>
      </c>
      <c r="C442" s="44" t="s">
        <v>60</v>
      </c>
      <c r="D442" s="17" t="s">
        <v>372</v>
      </c>
      <c r="E442" s="18">
        <v>592744.73</v>
      </c>
      <c r="F442" s="18">
        <v>0</v>
      </c>
      <c r="G442" s="18">
        <v>0</v>
      </c>
      <c r="H442" s="18">
        <v>556.79999999999995</v>
      </c>
      <c r="I442" s="18">
        <v>562744.73</v>
      </c>
      <c r="J442" s="18">
        <v>0</v>
      </c>
      <c r="K442" s="18">
        <v>0</v>
      </c>
      <c r="L442" s="18">
        <v>0</v>
      </c>
      <c r="M442" s="18">
        <v>0</v>
      </c>
      <c r="N442" s="18">
        <v>0</v>
      </c>
      <c r="O442" s="18">
        <v>0</v>
      </c>
      <c r="P442" s="18">
        <v>30000</v>
      </c>
    </row>
    <row r="443" spans="1:19" s="3" customFormat="1" ht="15.6" outlineLevel="1" x14ac:dyDescent="0.3">
      <c r="A443" s="16">
        <f t="shared" si="29"/>
        <v>421</v>
      </c>
      <c r="B443" s="17" t="s">
        <v>154</v>
      </c>
      <c r="C443" s="44" t="s">
        <v>60</v>
      </c>
      <c r="D443" s="17" t="s">
        <v>373</v>
      </c>
      <c r="E443" s="18">
        <v>249833.60000000001</v>
      </c>
      <c r="F443" s="18">
        <v>0</v>
      </c>
      <c r="G443" s="18">
        <v>0</v>
      </c>
      <c r="H443" s="18">
        <v>415</v>
      </c>
      <c r="I443" s="18">
        <v>249833.60000000001</v>
      </c>
      <c r="J443" s="18">
        <v>0</v>
      </c>
      <c r="K443" s="18">
        <v>0</v>
      </c>
      <c r="L443" s="18">
        <v>0</v>
      </c>
      <c r="M443" s="18">
        <v>0</v>
      </c>
      <c r="N443" s="18">
        <v>0</v>
      </c>
      <c r="O443" s="18">
        <v>0</v>
      </c>
      <c r="P443" s="18">
        <v>0</v>
      </c>
      <c r="Q443" s="45"/>
      <c r="R443" s="45"/>
    </row>
    <row r="444" spans="1:19" s="3" customFormat="1" ht="15.6" outlineLevel="1" x14ac:dyDescent="0.3">
      <c r="A444" s="16">
        <f t="shared" si="29"/>
        <v>422</v>
      </c>
      <c r="B444" s="17" t="s">
        <v>154</v>
      </c>
      <c r="C444" s="44" t="s">
        <v>60</v>
      </c>
      <c r="D444" s="17" t="s">
        <v>374</v>
      </c>
      <c r="E444" s="18">
        <v>185000</v>
      </c>
      <c r="F444" s="18">
        <v>180000</v>
      </c>
      <c r="G444" s="18">
        <v>5000</v>
      </c>
      <c r="H444" s="18">
        <v>0</v>
      </c>
      <c r="I444" s="18">
        <v>0</v>
      </c>
      <c r="J444" s="18">
        <v>0</v>
      </c>
      <c r="K444" s="18">
        <v>0</v>
      </c>
      <c r="L444" s="18">
        <v>0</v>
      </c>
      <c r="M444" s="18">
        <v>0</v>
      </c>
      <c r="N444" s="18">
        <v>0</v>
      </c>
      <c r="O444" s="18">
        <v>0</v>
      </c>
      <c r="P444" s="18">
        <v>0</v>
      </c>
    </row>
    <row r="445" spans="1:19" s="3" customFormat="1" ht="15.6" outlineLevel="1" x14ac:dyDescent="0.3">
      <c r="A445" s="16">
        <f t="shared" si="29"/>
        <v>423</v>
      </c>
      <c r="B445" s="17" t="s">
        <v>154</v>
      </c>
      <c r="C445" s="44" t="s">
        <v>58</v>
      </c>
      <c r="D445" s="17" t="s">
        <v>375</v>
      </c>
      <c r="E445" s="18">
        <v>1202097.93</v>
      </c>
      <c r="F445" s="18">
        <v>0</v>
      </c>
      <c r="G445" s="18">
        <v>0</v>
      </c>
      <c r="H445" s="18">
        <v>607</v>
      </c>
      <c r="I445" s="18">
        <v>1172097.93</v>
      </c>
      <c r="J445" s="18">
        <v>0</v>
      </c>
      <c r="K445" s="18">
        <v>0</v>
      </c>
      <c r="L445" s="18">
        <v>0</v>
      </c>
      <c r="M445" s="18">
        <v>0</v>
      </c>
      <c r="N445" s="18">
        <v>0</v>
      </c>
      <c r="O445" s="18">
        <v>0</v>
      </c>
      <c r="P445" s="18">
        <v>30000</v>
      </c>
      <c r="S445" s="45"/>
    </row>
    <row r="446" spans="1:19" s="3" customFormat="1" ht="15.6" outlineLevel="1" x14ac:dyDescent="0.3">
      <c r="A446" s="16">
        <f t="shared" si="29"/>
        <v>424</v>
      </c>
      <c r="B446" s="17" t="s">
        <v>154</v>
      </c>
      <c r="C446" s="44" t="s">
        <v>58</v>
      </c>
      <c r="D446" s="17" t="s">
        <v>376</v>
      </c>
      <c r="E446" s="18">
        <v>884714.55</v>
      </c>
      <c r="F446" s="18">
        <v>0</v>
      </c>
      <c r="G446" s="18">
        <v>0</v>
      </c>
      <c r="H446" s="18">
        <v>792</v>
      </c>
      <c r="I446" s="18">
        <v>884714.55</v>
      </c>
      <c r="J446" s="18">
        <v>0</v>
      </c>
      <c r="K446" s="18">
        <v>0</v>
      </c>
      <c r="L446" s="18">
        <v>0</v>
      </c>
      <c r="M446" s="18">
        <v>0</v>
      </c>
      <c r="N446" s="18">
        <v>0</v>
      </c>
      <c r="O446" s="18">
        <v>0</v>
      </c>
      <c r="P446" s="18">
        <v>0</v>
      </c>
    </row>
    <row r="447" spans="1:19" s="3" customFormat="1" ht="15.6" outlineLevel="1" x14ac:dyDescent="0.3">
      <c r="A447" s="16">
        <f t="shared" si="29"/>
        <v>425</v>
      </c>
      <c r="B447" s="17" t="s">
        <v>154</v>
      </c>
      <c r="C447" s="44" t="s">
        <v>61</v>
      </c>
      <c r="D447" s="17" t="s">
        <v>130</v>
      </c>
      <c r="E447" s="18">
        <v>5710049.1400000006</v>
      </c>
      <c r="F447" s="18">
        <v>0</v>
      </c>
      <c r="G447" s="18">
        <v>0</v>
      </c>
      <c r="H447" s="18">
        <v>961.6</v>
      </c>
      <c r="I447" s="18">
        <v>2005851.92</v>
      </c>
      <c r="J447" s="18">
        <v>0</v>
      </c>
      <c r="K447" s="18">
        <v>0</v>
      </c>
      <c r="L447" s="18">
        <v>0</v>
      </c>
      <c r="M447" s="18">
        <v>0</v>
      </c>
      <c r="N447" s="18">
        <v>1495</v>
      </c>
      <c r="O447" s="18">
        <v>3704197.22</v>
      </c>
      <c r="P447" s="18">
        <v>0</v>
      </c>
    </row>
    <row r="448" spans="1:19" s="3" customFormat="1" ht="15.6" outlineLevel="1" x14ac:dyDescent="0.3">
      <c r="A448" s="16">
        <f t="shared" si="29"/>
        <v>426</v>
      </c>
      <c r="B448" s="17" t="s">
        <v>154</v>
      </c>
      <c r="C448" s="44" t="s">
        <v>62</v>
      </c>
      <c r="D448" s="17" t="s">
        <v>377</v>
      </c>
      <c r="E448" s="18">
        <v>1822035.9</v>
      </c>
      <c r="F448" s="18">
        <v>55000</v>
      </c>
      <c r="G448" s="18">
        <v>5000</v>
      </c>
      <c r="H448" s="18">
        <v>613</v>
      </c>
      <c r="I448" s="18">
        <v>862035.9</v>
      </c>
      <c r="J448" s="18">
        <v>0</v>
      </c>
      <c r="K448" s="18">
        <v>0</v>
      </c>
      <c r="L448" s="18">
        <v>0</v>
      </c>
      <c r="M448" s="18">
        <v>0</v>
      </c>
      <c r="N448" s="18">
        <v>325</v>
      </c>
      <c r="O448" s="18">
        <v>900000</v>
      </c>
      <c r="P448" s="18">
        <v>0</v>
      </c>
    </row>
    <row r="449" spans="1:19" s="3" customFormat="1" ht="15.6" outlineLevel="1" x14ac:dyDescent="0.3">
      <c r="A449" s="16">
        <f t="shared" si="29"/>
        <v>427</v>
      </c>
      <c r="B449" s="17" t="s">
        <v>154</v>
      </c>
      <c r="C449" s="44" t="s">
        <v>58</v>
      </c>
      <c r="D449" s="17" t="s">
        <v>378</v>
      </c>
      <c r="E449" s="18">
        <v>500000</v>
      </c>
      <c r="F449" s="18">
        <v>450000</v>
      </c>
      <c r="G449" s="18">
        <v>50000</v>
      </c>
      <c r="H449" s="18">
        <v>0</v>
      </c>
      <c r="I449" s="18">
        <v>0</v>
      </c>
      <c r="J449" s="18">
        <v>0</v>
      </c>
      <c r="K449" s="18">
        <v>0</v>
      </c>
      <c r="L449" s="18">
        <v>0</v>
      </c>
      <c r="M449" s="18">
        <v>0</v>
      </c>
      <c r="N449" s="18">
        <v>0</v>
      </c>
      <c r="O449" s="18">
        <v>0</v>
      </c>
      <c r="P449" s="18">
        <v>0</v>
      </c>
    </row>
    <row r="450" spans="1:19" s="3" customFormat="1" ht="15.6" outlineLevel="1" x14ac:dyDescent="0.3">
      <c r="A450" s="16">
        <f t="shared" si="29"/>
        <v>428</v>
      </c>
      <c r="B450" s="17" t="s">
        <v>154</v>
      </c>
      <c r="C450" s="44" t="s">
        <v>58</v>
      </c>
      <c r="D450" s="17" t="s">
        <v>379</v>
      </c>
      <c r="E450" s="18">
        <v>280945.64</v>
      </c>
      <c r="F450" s="18">
        <v>0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>
        <v>0</v>
      </c>
      <c r="M450" s="18">
        <v>0</v>
      </c>
      <c r="N450" s="18">
        <v>3200</v>
      </c>
      <c r="O450" s="18">
        <v>280945.64</v>
      </c>
      <c r="P450" s="18">
        <v>0</v>
      </c>
    </row>
    <row r="451" spans="1:19" s="3" customFormat="1" ht="15.6" outlineLevel="1" x14ac:dyDescent="0.3">
      <c r="A451" s="16">
        <f t="shared" si="29"/>
        <v>429</v>
      </c>
      <c r="B451" s="17" t="s">
        <v>154</v>
      </c>
      <c r="C451" s="44" t="s">
        <v>58</v>
      </c>
      <c r="D451" s="17" t="s">
        <v>380</v>
      </c>
      <c r="E451" s="18">
        <v>270356.8</v>
      </c>
      <c r="F451" s="18">
        <v>0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>
        <v>0</v>
      </c>
      <c r="M451" s="18">
        <v>0</v>
      </c>
      <c r="N451" s="18">
        <v>3320</v>
      </c>
      <c r="O451" s="18">
        <v>270356.8</v>
      </c>
      <c r="P451" s="18">
        <v>0</v>
      </c>
    </row>
    <row r="452" spans="1:19" s="3" customFormat="1" ht="15.6" outlineLevel="1" x14ac:dyDescent="0.3">
      <c r="A452" s="16">
        <f t="shared" si="29"/>
        <v>430</v>
      </c>
      <c r="B452" s="17" t="s">
        <v>154</v>
      </c>
      <c r="C452" s="44" t="s">
        <v>58</v>
      </c>
      <c r="D452" s="17" t="s">
        <v>381</v>
      </c>
      <c r="E452" s="18">
        <v>810648.92999999993</v>
      </c>
      <c r="F452" s="18">
        <v>351971.57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>
        <v>0</v>
      </c>
      <c r="M452" s="18">
        <v>0</v>
      </c>
      <c r="N452" s="18">
        <v>3150</v>
      </c>
      <c r="O452" s="18">
        <v>458677.36</v>
      </c>
      <c r="P452" s="18">
        <v>0</v>
      </c>
    </row>
    <row r="453" spans="1:19" s="3" customFormat="1" ht="15.6" outlineLevel="1" x14ac:dyDescent="0.3">
      <c r="A453" s="16">
        <f t="shared" si="29"/>
        <v>431</v>
      </c>
      <c r="B453" s="17" t="s">
        <v>154</v>
      </c>
      <c r="C453" s="44" t="s">
        <v>58</v>
      </c>
      <c r="D453" s="17" t="s">
        <v>382</v>
      </c>
      <c r="E453" s="18">
        <v>422341.6</v>
      </c>
      <c r="F453" s="18">
        <v>0</v>
      </c>
      <c r="G453" s="18">
        <v>0</v>
      </c>
      <c r="H453" s="18">
        <v>816</v>
      </c>
      <c r="I453" s="18">
        <v>422341.6</v>
      </c>
      <c r="J453" s="18">
        <v>0</v>
      </c>
      <c r="K453" s="18">
        <v>0</v>
      </c>
      <c r="L453" s="18">
        <v>0</v>
      </c>
      <c r="M453" s="18">
        <v>0</v>
      </c>
      <c r="N453" s="18">
        <v>0</v>
      </c>
      <c r="O453" s="18">
        <v>0</v>
      </c>
      <c r="P453" s="18">
        <v>0</v>
      </c>
    </row>
    <row r="454" spans="1:19" s="3" customFormat="1" ht="15.6" outlineLevel="1" x14ac:dyDescent="0.3">
      <c r="A454" s="16">
        <f t="shared" si="29"/>
        <v>432</v>
      </c>
      <c r="B454" s="17" t="s">
        <v>154</v>
      </c>
      <c r="C454" s="44" t="s">
        <v>58</v>
      </c>
      <c r="D454" s="17" t="s">
        <v>383</v>
      </c>
      <c r="E454" s="18">
        <v>470000</v>
      </c>
      <c r="F454" s="18">
        <v>430000</v>
      </c>
      <c r="G454" s="18">
        <v>40000</v>
      </c>
      <c r="H454" s="18">
        <v>0</v>
      </c>
      <c r="I454" s="18">
        <v>0</v>
      </c>
      <c r="J454" s="18">
        <v>0</v>
      </c>
      <c r="K454" s="18">
        <v>0</v>
      </c>
      <c r="L454" s="18">
        <v>0</v>
      </c>
      <c r="M454" s="18">
        <v>0</v>
      </c>
      <c r="N454" s="18">
        <v>0</v>
      </c>
      <c r="O454" s="18">
        <v>0</v>
      </c>
      <c r="P454" s="18">
        <v>0</v>
      </c>
    </row>
    <row r="455" spans="1:19" s="3" customFormat="1" ht="15.6" outlineLevel="1" x14ac:dyDescent="0.3">
      <c r="A455" s="16">
        <f t="shared" si="29"/>
        <v>433</v>
      </c>
      <c r="B455" s="17" t="s">
        <v>154</v>
      </c>
      <c r="C455" s="44" t="s">
        <v>58</v>
      </c>
      <c r="D455" s="112" t="s">
        <v>834</v>
      </c>
      <c r="E455" s="18">
        <v>7720440</v>
      </c>
      <c r="F455" s="18">
        <v>0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>
        <v>0</v>
      </c>
      <c r="M455" s="18">
        <v>0</v>
      </c>
      <c r="N455" s="18">
        <v>2701.8</v>
      </c>
      <c r="O455" s="18">
        <v>7720440</v>
      </c>
      <c r="P455" s="18">
        <v>0</v>
      </c>
    </row>
    <row r="456" spans="1:19" s="3" customFormat="1" ht="15.6" x14ac:dyDescent="0.3">
      <c r="A456" s="16">
        <f t="shared" si="29"/>
        <v>434</v>
      </c>
      <c r="B456" s="54" t="s">
        <v>532</v>
      </c>
      <c r="C456" s="55"/>
      <c r="D456" s="56"/>
      <c r="E456" s="97">
        <f>SUM(E428:E455)</f>
        <v>39437629</v>
      </c>
      <c r="F456" s="97">
        <f t="shared" ref="F456:P456" si="30">SUM(F428:F455)</f>
        <v>2426331.1500000004</v>
      </c>
      <c r="G456" s="97">
        <f t="shared" si="30"/>
        <v>114191.9</v>
      </c>
      <c r="H456" s="97">
        <f t="shared" si="30"/>
        <v>10615.2</v>
      </c>
      <c r="I456" s="97">
        <f t="shared" si="30"/>
        <v>16852977.899999999</v>
      </c>
      <c r="J456" s="97">
        <f t="shared" si="30"/>
        <v>0</v>
      </c>
      <c r="K456" s="97">
        <f t="shared" si="30"/>
        <v>0</v>
      </c>
      <c r="L456" s="97">
        <f t="shared" si="30"/>
        <v>0</v>
      </c>
      <c r="M456" s="97">
        <f t="shared" si="30"/>
        <v>0</v>
      </c>
      <c r="N456" s="97">
        <f t="shared" si="30"/>
        <v>16048.8</v>
      </c>
      <c r="O456" s="97">
        <f t="shared" si="30"/>
        <v>19954128.050000001</v>
      </c>
      <c r="P456" s="97">
        <f t="shared" si="30"/>
        <v>90000</v>
      </c>
    </row>
    <row r="457" spans="1:19" s="45" customFormat="1" ht="15.6" x14ac:dyDescent="0.3">
      <c r="A457" s="54" t="s">
        <v>176</v>
      </c>
      <c r="B457" s="55"/>
      <c r="C457" s="55"/>
      <c r="D457" s="55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101"/>
      <c r="Q457" s="3"/>
      <c r="R457" s="3"/>
      <c r="S457" s="3"/>
    </row>
    <row r="458" spans="1:19" s="3" customFormat="1" ht="31.2" outlineLevel="1" x14ac:dyDescent="0.3">
      <c r="A458" s="16">
        <f>A456+1</f>
        <v>435</v>
      </c>
      <c r="B458" s="17" t="s">
        <v>466</v>
      </c>
      <c r="C458" s="44" t="s">
        <v>78</v>
      </c>
      <c r="D458" s="17" t="s">
        <v>385</v>
      </c>
      <c r="E458" s="18">
        <v>1917004</v>
      </c>
      <c r="F458" s="18">
        <v>0</v>
      </c>
      <c r="G458" s="18">
        <v>0</v>
      </c>
      <c r="H458" s="18">
        <v>508.2</v>
      </c>
      <c r="I458" s="18">
        <v>994022</v>
      </c>
      <c r="J458" s="18">
        <v>0</v>
      </c>
      <c r="K458" s="18">
        <v>0</v>
      </c>
      <c r="L458" s="18">
        <v>0</v>
      </c>
      <c r="M458" s="18">
        <v>0</v>
      </c>
      <c r="N458" s="18">
        <v>695</v>
      </c>
      <c r="O458" s="18">
        <v>922982</v>
      </c>
      <c r="P458" s="18">
        <v>0</v>
      </c>
    </row>
    <row r="459" spans="1:19" s="3" customFormat="1" ht="31.2" outlineLevel="1" x14ac:dyDescent="0.3">
      <c r="A459" s="16">
        <f t="shared" ref="A459:A477" si="31">A458+1</f>
        <v>436</v>
      </c>
      <c r="B459" s="17" t="s">
        <v>466</v>
      </c>
      <c r="C459" s="44" t="s">
        <v>78</v>
      </c>
      <c r="D459" s="17" t="s">
        <v>386</v>
      </c>
      <c r="E459" s="18">
        <v>4123862</v>
      </c>
      <c r="F459" s="18">
        <v>0</v>
      </c>
      <c r="G459" s="18">
        <v>0</v>
      </c>
      <c r="H459" s="18">
        <v>760</v>
      </c>
      <c r="I459" s="18">
        <v>1212093</v>
      </c>
      <c r="J459" s="18">
        <v>0</v>
      </c>
      <c r="K459" s="18">
        <v>0</v>
      </c>
      <c r="L459" s="18">
        <v>0</v>
      </c>
      <c r="M459" s="18">
        <v>0</v>
      </c>
      <c r="N459" s="18">
        <v>912</v>
      </c>
      <c r="O459" s="18">
        <v>2911769</v>
      </c>
      <c r="P459" s="18">
        <v>0</v>
      </c>
    </row>
    <row r="460" spans="1:19" s="3" customFormat="1" ht="31.2" outlineLevel="1" x14ac:dyDescent="0.3">
      <c r="A460" s="16">
        <f t="shared" si="31"/>
        <v>437</v>
      </c>
      <c r="B460" s="17" t="s">
        <v>466</v>
      </c>
      <c r="C460" s="44" t="s">
        <v>78</v>
      </c>
      <c r="D460" s="17" t="s">
        <v>387</v>
      </c>
      <c r="E460" s="18">
        <v>737871</v>
      </c>
      <c r="F460" s="18">
        <v>0</v>
      </c>
      <c r="G460" s="18">
        <v>0</v>
      </c>
      <c r="H460" s="18">
        <v>272</v>
      </c>
      <c r="I460" s="18">
        <v>512505</v>
      </c>
      <c r="J460" s="18">
        <v>0</v>
      </c>
      <c r="K460" s="18">
        <v>0</v>
      </c>
      <c r="L460" s="18">
        <v>0</v>
      </c>
      <c r="M460" s="18">
        <v>0</v>
      </c>
      <c r="N460" s="18">
        <v>514.79999999999995</v>
      </c>
      <c r="O460" s="18">
        <v>225366</v>
      </c>
      <c r="P460" s="18">
        <v>0</v>
      </c>
    </row>
    <row r="461" spans="1:19" s="3" customFormat="1" ht="31.2" outlineLevel="1" x14ac:dyDescent="0.3">
      <c r="A461" s="16">
        <f t="shared" si="31"/>
        <v>438</v>
      </c>
      <c r="B461" s="17" t="s">
        <v>466</v>
      </c>
      <c r="C461" s="44" t="s">
        <v>78</v>
      </c>
      <c r="D461" s="17" t="s">
        <v>79</v>
      </c>
      <c r="E461" s="18">
        <v>1842444</v>
      </c>
      <c r="F461" s="18">
        <v>0</v>
      </c>
      <c r="G461" s="18">
        <v>0</v>
      </c>
      <c r="H461" s="18">
        <v>337</v>
      </c>
      <c r="I461" s="18">
        <v>874260</v>
      </c>
      <c r="J461" s="18">
        <v>0</v>
      </c>
      <c r="K461" s="18">
        <v>0</v>
      </c>
      <c r="L461" s="18">
        <v>0</v>
      </c>
      <c r="M461" s="18">
        <v>0</v>
      </c>
      <c r="N461" s="18">
        <v>438</v>
      </c>
      <c r="O461" s="18">
        <v>968184</v>
      </c>
      <c r="P461" s="18">
        <v>0</v>
      </c>
    </row>
    <row r="462" spans="1:19" s="3" customFormat="1" ht="36.75" customHeight="1" outlineLevel="1" x14ac:dyDescent="0.3">
      <c r="A462" s="16">
        <f t="shared" si="31"/>
        <v>439</v>
      </c>
      <c r="B462" s="17" t="s">
        <v>466</v>
      </c>
      <c r="C462" s="44" t="s">
        <v>78</v>
      </c>
      <c r="D462" s="17" t="s">
        <v>388</v>
      </c>
      <c r="E462" s="18">
        <v>4000000</v>
      </c>
      <c r="F462" s="18">
        <v>1229907</v>
      </c>
      <c r="G462" s="18">
        <v>0</v>
      </c>
      <c r="H462" s="18">
        <v>838</v>
      </c>
      <c r="I462" s="18">
        <v>1761497</v>
      </c>
      <c r="J462" s="18">
        <v>0</v>
      </c>
      <c r="K462" s="18">
        <v>0</v>
      </c>
      <c r="L462" s="18">
        <v>0</v>
      </c>
      <c r="M462" s="18">
        <v>0</v>
      </c>
      <c r="N462" s="18">
        <v>852</v>
      </c>
      <c r="O462" s="18">
        <v>1008596</v>
      </c>
      <c r="P462" s="18">
        <v>0</v>
      </c>
    </row>
    <row r="463" spans="1:19" s="3" customFormat="1" ht="31.2" outlineLevel="1" x14ac:dyDescent="0.3">
      <c r="A463" s="16">
        <f t="shared" si="31"/>
        <v>440</v>
      </c>
      <c r="B463" s="17" t="s">
        <v>466</v>
      </c>
      <c r="C463" s="44" t="s">
        <v>78</v>
      </c>
      <c r="D463" s="17" t="s">
        <v>542</v>
      </c>
      <c r="E463" s="18">
        <v>818295</v>
      </c>
      <c r="F463" s="18">
        <v>0</v>
      </c>
      <c r="G463" s="18">
        <v>2891</v>
      </c>
      <c r="H463" s="18">
        <v>458</v>
      </c>
      <c r="I463" s="18">
        <v>815404</v>
      </c>
      <c r="J463" s="18">
        <v>0</v>
      </c>
      <c r="K463" s="18">
        <v>0</v>
      </c>
      <c r="L463" s="18">
        <v>0</v>
      </c>
      <c r="M463" s="18">
        <v>0</v>
      </c>
      <c r="N463" s="18">
        <v>0</v>
      </c>
      <c r="O463" s="18">
        <v>0</v>
      </c>
      <c r="P463" s="18">
        <v>0</v>
      </c>
    </row>
    <row r="464" spans="1:19" s="3" customFormat="1" ht="31.2" outlineLevel="1" x14ac:dyDescent="0.3">
      <c r="A464" s="16">
        <f t="shared" si="31"/>
        <v>441</v>
      </c>
      <c r="B464" s="17" t="s">
        <v>466</v>
      </c>
      <c r="C464" s="44" t="s">
        <v>78</v>
      </c>
      <c r="D464" s="17" t="s">
        <v>389</v>
      </c>
      <c r="E464" s="18">
        <v>450602</v>
      </c>
      <c r="F464" s="18">
        <v>0</v>
      </c>
      <c r="G464" s="18">
        <v>0</v>
      </c>
      <c r="H464" s="18">
        <v>144</v>
      </c>
      <c r="I464" s="18">
        <v>315300</v>
      </c>
      <c r="J464" s="18">
        <v>0</v>
      </c>
      <c r="K464" s="18">
        <v>0</v>
      </c>
      <c r="L464" s="18">
        <v>0</v>
      </c>
      <c r="M464" s="18">
        <v>0</v>
      </c>
      <c r="N464" s="18">
        <v>367.2</v>
      </c>
      <c r="O464" s="18">
        <v>135302</v>
      </c>
      <c r="P464" s="18">
        <v>0</v>
      </c>
      <c r="Q464" s="45"/>
      <c r="R464" s="45"/>
    </row>
    <row r="465" spans="1:19" s="3" customFormat="1" ht="31.2" outlineLevel="1" x14ac:dyDescent="0.3">
      <c r="A465" s="16">
        <f t="shared" si="31"/>
        <v>442</v>
      </c>
      <c r="B465" s="17" t="s">
        <v>466</v>
      </c>
      <c r="C465" s="44" t="s">
        <v>78</v>
      </c>
      <c r="D465" s="17" t="s">
        <v>390</v>
      </c>
      <c r="E465" s="18">
        <v>1884922</v>
      </c>
      <c r="F465" s="18">
        <v>0</v>
      </c>
      <c r="G465" s="18">
        <v>0</v>
      </c>
      <c r="H465" s="18">
        <v>498.31</v>
      </c>
      <c r="I465" s="18">
        <v>1034124</v>
      </c>
      <c r="J465" s="18">
        <v>0</v>
      </c>
      <c r="K465" s="18">
        <v>0</v>
      </c>
      <c r="L465" s="18">
        <v>0</v>
      </c>
      <c r="M465" s="18">
        <v>0</v>
      </c>
      <c r="N465" s="18">
        <v>695</v>
      </c>
      <c r="O465" s="18">
        <v>850798</v>
      </c>
      <c r="P465" s="18">
        <v>0</v>
      </c>
    </row>
    <row r="466" spans="1:19" s="3" customFormat="1" ht="31.2" outlineLevel="1" x14ac:dyDescent="0.3">
      <c r="A466" s="16">
        <f t="shared" si="31"/>
        <v>443</v>
      </c>
      <c r="B466" s="17" t="s">
        <v>466</v>
      </c>
      <c r="C466" s="44" t="s">
        <v>78</v>
      </c>
      <c r="D466" s="17" t="s">
        <v>391</v>
      </c>
      <c r="E466" s="18">
        <v>2564677</v>
      </c>
      <c r="F466" s="18">
        <v>0</v>
      </c>
      <c r="G466" s="18">
        <v>0</v>
      </c>
      <c r="H466" s="18">
        <v>343.4</v>
      </c>
      <c r="I466" s="18">
        <v>2564677</v>
      </c>
      <c r="J466" s="18">
        <v>0</v>
      </c>
      <c r="K466" s="18">
        <v>0</v>
      </c>
      <c r="L466" s="18">
        <v>0</v>
      </c>
      <c r="M466" s="18">
        <v>0</v>
      </c>
      <c r="N466" s="18">
        <v>0</v>
      </c>
      <c r="O466" s="18">
        <v>0</v>
      </c>
      <c r="P466" s="18">
        <v>0</v>
      </c>
      <c r="S466" s="45"/>
    </row>
    <row r="467" spans="1:19" s="3" customFormat="1" ht="31.2" outlineLevel="1" x14ac:dyDescent="0.3">
      <c r="A467" s="16">
        <f t="shared" si="31"/>
        <v>444</v>
      </c>
      <c r="B467" s="17" t="s">
        <v>466</v>
      </c>
      <c r="C467" s="44" t="s">
        <v>78</v>
      </c>
      <c r="D467" s="17" t="s">
        <v>392</v>
      </c>
      <c r="E467" s="18">
        <v>1357680</v>
      </c>
      <c r="F467" s="18">
        <v>0</v>
      </c>
      <c r="G467" s="18">
        <v>0</v>
      </c>
      <c r="H467" s="18">
        <v>414.4</v>
      </c>
      <c r="I467" s="18">
        <v>696046</v>
      </c>
      <c r="J467" s="18">
        <v>0</v>
      </c>
      <c r="K467" s="18">
        <v>0</v>
      </c>
      <c r="L467" s="18">
        <v>0</v>
      </c>
      <c r="M467" s="18">
        <v>0</v>
      </c>
      <c r="N467" s="18">
        <v>554.32000000000005</v>
      </c>
      <c r="O467" s="18">
        <v>661634</v>
      </c>
      <c r="P467" s="18">
        <v>0</v>
      </c>
    </row>
    <row r="468" spans="1:19" s="3" customFormat="1" ht="31.2" outlineLevel="1" x14ac:dyDescent="0.3">
      <c r="A468" s="16">
        <f t="shared" si="31"/>
        <v>445</v>
      </c>
      <c r="B468" s="17" t="s">
        <v>219</v>
      </c>
      <c r="C468" s="44" t="s">
        <v>251</v>
      </c>
      <c r="D468" s="17" t="s">
        <v>393</v>
      </c>
      <c r="E468" s="18">
        <v>2683817</v>
      </c>
      <c r="F468" s="18">
        <v>0</v>
      </c>
      <c r="G468" s="18">
        <v>0</v>
      </c>
      <c r="H468" s="18">
        <v>640</v>
      </c>
      <c r="I468" s="18">
        <v>1089250</v>
      </c>
      <c r="J468" s="18">
        <v>0</v>
      </c>
      <c r="K468" s="18">
        <v>0</v>
      </c>
      <c r="L468" s="18">
        <v>0</v>
      </c>
      <c r="M468" s="18">
        <v>0</v>
      </c>
      <c r="N468" s="18">
        <v>584.4</v>
      </c>
      <c r="O468" s="18">
        <v>1594567</v>
      </c>
      <c r="P468" s="18">
        <v>0</v>
      </c>
    </row>
    <row r="469" spans="1:19" s="3" customFormat="1" ht="31.2" outlineLevel="1" x14ac:dyDescent="0.3">
      <c r="A469" s="16">
        <f t="shared" si="31"/>
        <v>446</v>
      </c>
      <c r="B469" s="17" t="s">
        <v>219</v>
      </c>
      <c r="C469" s="44" t="s">
        <v>251</v>
      </c>
      <c r="D469" s="17" t="s">
        <v>394</v>
      </c>
      <c r="E469" s="18">
        <v>9570207</v>
      </c>
      <c r="F469" s="18">
        <v>0</v>
      </c>
      <c r="G469" s="18">
        <v>0</v>
      </c>
      <c r="H469" s="18">
        <v>9779</v>
      </c>
      <c r="I469" s="18">
        <v>1616186</v>
      </c>
      <c r="J469" s="18">
        <v>0</v>
      </c>
      <c r="K469" s="18">
        <v>0</v>
      </c>
      <c r="L469" s="18">
        <v>0</v>
      </c>
      <c r="M469" s="18">
        <v>0</v>
      </c>
      <c r="N469" s="18">
        <v>2353</v>
      </c>
      <c r="O469" s="18">
        <v>7954021</v>
      </c>
      <c r="P469" s="18">
        <v>0</v>
      </c>
    </row>
    <row r="470" spans="1:19" s="3" customFormat="1" ht="31.2" outlineLevel="1" x14ac:dyDescent="0.3">
      <c r="A470" s="16">
        <f t="shared" si="31"/>
        <v>447</v>
      </c>
      <c r="B470" s="17" t="s">
        <v>219</v>
      </c>
      <c r="C470" s="44" t="s">
        <v>251</v>
      </c>
      <c r="D470" s="17" t="s">
        <v>395</v>
      </c>
      <c r="E470" s="18">
        <v>11134665</v>
      </c>
      <c r="F470" s="18">
        <v>1923133</v>
      </c>
      <c r="G470" s="18">
        <v>0</v>
      </c>
      <c r="H470" s="18">
        <v>9779</v>
      </c>
      <c r="I470" s="18">
        <v>1259532</v>
      </c>
      <c r="J470" s="18">
        <v>0</v>
      </c>
      <c r="K470" s="18">
        <v>0</v>
      </c>
      <c r="L470" s="18">
        <v>0</v>
      </c>
      <c r="M470" s="18">
        <v>0</v>
      </c>
      <c r="N470" s="18">
        <v>2353</v>
      </c>
      <c r="O470" s="18">
        <v>7952000</v>
      </c>
      <c r="P470" s="18">
        <v>0</v>
      </c>
    </row>
    <row r="471" spans="1:19" s="3" customFormat="1" ht="31.2" outlineLevel="1" x14ac:dyDescent="0.3">
      <c r="A471" s="16">
        <f t="shared" si="31"/>
        <v>448</v>
      </c>
      <c r="B471" s="17" t="s">
        <v>467</v>
      </c>
      <c r="C471" s="44" t="s">
        <v>252</v>
      </c>
      <c r="D471" s="17" t="s">
        <v>396</v>
      </c>
      <c r="E471" s="18">
        <v>3087451</v>
      </c>
      <c r="F471" s="18">
        <v>0</v>
      </c>
      <c r="G471" s="18">
        <v>0</v>
      </c>
      <c r="H471" s="18">
        <v>540</v>
      </c>
      <c r="I471" s="18">
        <v>1835704</v>
      </c>
      <c r="J471" s="18">
        <v>0</v>
      </c>
      <c r="K471" s="18">
        <v>0</v>
      </c>
      <c r="L471" s="18">
        <v>0</v>
      </c>
      <c r="M471" s="18">
        <v>0</v>
      </c>
      <c r="N471" s="18">
        <v>1104</v>
      </c>
      <c r="O471" s="18">
        <v>1251747</v>
      </c>
      <c r="P471" s="18">
        <v>0</v>
      </c>
    </row>
    <row r="472" spans="1:19" s="3" customFormat="1" ht="31.2" outlineLevel="1" x14ac:dyDescent="0.3">
      <c r="A472" s="16">
        <f t="shared" si="31"/>
        <v>449</v>
      </c>
      <c r="B472" s="17" t="s">
        <v>467</v>
      </c>
      <c r="C472" s="44" t="s">
        <v>252</v>
      </c>
      <c r="D472" s="17" t="s">
        <v>397</v>
      </c>
      <c r="E472" s="18">
        <v>1130838</v>
      </c>
      <c r="F472" s="18">
        <v>0</v>
      </c>
      <c r="G472" s="18">
        <v>0</v>
      </c>
      <c r="H472" s="18">
        <v>154</v>
      </c>
      <c r="I472" s="18">
        <v>680020</v>
      </c>
      <c r="J472" s="18">
        <v>0</v>
      </c>
      <c r="K472" s="18">
        <v>0</v>
      </c>
      <c r="L472" s="18">
        <v>0</v>
      </c>
      <c r="M472" s="18">
        <v>0</v>
      </c>
      <c r="N472" s="18">
        <v>306</v>
      </c>
      <c r="O472" s="18">
        <v>450000</v>
      </c>
      <c r="P472" s="18">
        <v>0</v>
      </c>
    </row>
    <row r="473" spans="1:19" s="3" customFormat="1" ht="31.2" outlineLevel="1" x14ac:dyDescent="0.3">
      <c r="A473" s="16">
        <f t="shared" si="31"/>
        <v>450</v>
      </c>
      <c r="B473" s="17" t="s">
        <v>467</v>
      </c>
      <c r="C473" s="44" t="s">
        <v>252</v>
      </c>
      <c r="D473" s="17" t="s">
        <v>394</v>
      </c>
      <c r="E473" s="18">
        <v>1313020</v>
      </c>
      <c r="F473" s="18">
        <v>0</v>
      </c>
      <c r="G473" s="18">
        <v>0</v>
      </c>
      <c r="H473" s="18">
        <v>149</v>
      </c>
      <c r="I473" s="18">
        <v>702903</v>
      </c>
      <c r="J473" s="18">
        <v>0</v>
      </c>
      <c r="K473" s="18">
        <v>0</v>
      </c>
      <c r="L473" s="18">
        <v>0</v>
      </c>
      <c r="M473" s="18">
        <v>0</v>
      </c>
      <c r="N473" s="18">
        <v>453</v>
      </c>
      <c r="O473" s="18">
        <v>610117</v>
      </c>
      <c r="P473" s="18">
        <v>0</v>
      </c>
    </row>
    <row r="474" spans="1:19" s="3" customFormat="1" ht="31.2" outlineLevel="1" x14ac:dyDescent="0.3">
      <c r="A474" s="16">
        <f t="shared" si="31"/>
        <v>451</v>
      </c>
      <c r="B474" s="17" t="s">
        <v>467</v>
      </c>
      <c r="C474" s="44" t="s">
        <v>252</v>
      </c>
      <c r="D474" s="17" t="s">
        <v>398</v>
      </c>
      <c r="E474" s="18">
        <v>1308755</v>
      </c>
      <c r="F474" s="18">
        <v>0</v>
      </c>
      <c r="G474" s="18">
        <v>0</v>
      </c>
      <c r="H474" s="18">
        <v>355</v>
      </c>
      <c r="I474" s="18">
        <v>870104</v>
      </c>
      <c r="J474" s="18">
        <v>0</v>
      </c>
      <c r="K474" s="18">
        <v>0</v>
      </c>
      <c r="L474" s="18">
        <v>0</v>
      </c>
      <c r="M474" s="18">
        <v>0</v>
      </c>
      <c r="N474" s="18">
        <v>88.1</v>
      </c>
      <c r="O474" s="18">
        <v>438651</v>
      </c>
      <c r="P474" s="18">
        <v>0</v>
      </c>
    </row>
    <row r="475" spans="1:19" s="3" customFormat="1" ht="31.2" outlineLevel="1" x14ac:dyDescent="0.3">
      <c r="A475" s="16">
        <f t="shared" si="31"/>
        <v>452</v>
      </c>
      <c r="B475" s="17" t="s">
        <v>467</v>
      </c>
      <c r="C475" s="44" t="s">
        <v>252</v>
      </c>
      <c r="D475" s="17" t="s">
        <v>399</v>
      </c>
      <c r="E475" s="18">
        <v>658388</v>
      </c>
      <c r="F475" s="18">
        <v>0</v>
      </c>
      <c r="G475" s="18">
        <v>0</v>
      </c>
      <c r="H475" s="18">
        <v>0</v>
      </c>
      <c r="I475" s="18">
        <v>0</v>
      </c>
      <c r="J475" s="18">
        <v>0</v>
      </c>
      <c r="K475" s="18">
        <v>0</v>
      </c>
      <c r="L475" s="18">
        <v>0</v>
      </c>
      <c r="M475" s="18">
        <v>0</v>
      </c>
      <c r="N475" s="18">
        <v>110</v>
      </c>
      <c r="O475" s="18">
        <v>658388</v>
      </c>
      <c r="P475" s="18">
        <v>0</v>
      </c>
    </row>
    <row r="476" spans="1:19" s="3" customFormat="1" ht="31.2" outlineLevel="1" x14ac:dyDescent="0.3">
      <c r="A476" s="16">
        <f t="shared" si="31"/>
        <v>453</v>
      </c>
      <c r="B476" s="17" t="s">
        <v>219</v>
      </c>
      <c r="C476" s="44" t="s">
        <v>251</v>
      </c>
      <c r="D476" s="17" t="s">
        <v>988</v>
      </c>
      <c r="E476" s="18">
        <v>9358063</v>
      </c>
      <c r="F476" s="18">
        <v>0</v>
      </c>
      <c r="G476" s="18">
        <v>0</v>
      </c>
      <c r="H476" s="18">
        <v>9779</v>
      </c>
      <c r="I476" s="18">
        <v>1277848</v>
      </c>
      <c r="J476" s="18">
        <v>0</v>
      </c>
      <c r="K476" s="18">
        <v>0</v>
      </c>
      <c r="L476" s="18">
        <v>0</v>
      </c>
      <c r="M476" s="18">
        <v>0</v>
      </c>
      <c r="N476" s="18">
        <v>3110</v>
      </c>
      <c r="O476" s="18">
        <v>8080215</v>
      </c>
      <c r="P476" s="18">
        <v>0</v>
      </c>
    </row>
    <row r="477" spans="1:19" s="3" customFormat="1" ht="15.6" x14ac:dyDescent="0.3">
      <c r="A477" s="16">
        <f t="shared" si="31"/>
        <v>454</v>
      </c>
      <c r="B477" s="54" t="s">
        <v>532</v>
      </c>
      <c r="C477" s="55"/>
      <c r="D477" s="56"/>
      <c r="E477" s="97">
        <f t="shared" ref="E477:P477" si="32">SUM(E458:E476)</f>
        <v>59942561</v>
      </c>
      <c r="F477" s="97">
        <f t="shared" si="32"/>
        <v>3153040</v>
      </c>
      <c r="G477" s="97">
        <f t="shared" si="32"/>
        <v>2891</v>
      </c>
      <c r="H477" s="97">
        <f t="shared" si="32"/>
        <v>35748.31</v>
      </c>
      <c r="I477" s="97">
        <f t="shared" si="32"/>
        <v>20111475</v>
      </c>
      <c r="J477" s="97">
        <f t="shared" si="32"/>
        <v>0</v>
      </c>
      <c r="K477" s="97">
        <f t="shared" si="32"/>
        <v>0</v>
      </c>
      <c r="L477" s="97">
        <f t="shared" si="32"/>
        <v>0</v>
      </c>
      <c r="M477" s="97">
        <f t="shared" si="32"/>
        <v>0</v>
      </c>
      <c r="N477" s="97">
        <f t="shared" si="32"/>
        <v>15489.82</v>
      </c>
      <c r="O477" s="97">
        <f t="shared" si="32"/>
        <v>36674337</v>
      </c>
      <c r="P477" s="97">
        <f t="shared" si="32"/>
        <v>0</v>
      </c>
    </row>
    <row r="478" spans="1:19" s="45" customFormat="1" ht="18" customHeight="1" x14ac:dyDescent="0.3">
      <c r="A478" s="54" t="s">
        <v>225</v>
      </c>
      <c r="B478" s="55"/>
      <c r="C478" s="55"/>
      <c r="D478" s="55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  <c r="P478" s="101"/>
      <c r="Q478" s="3"/>
      <c r="R478" s="3"/>
      <c r="S478" s="3"/>
    </row>
    <row r="479" spans="1:19" s="3" customFormat="1" ht="15.6" outlineLevel="1" x14ac:dyDescent="0.3">
      <c r="A479" s="16">
        <f>A477+1</f>
        <v>455</v>
      </c>
      <c r="B479" s="17" t="s">
        <v>177</v>
      </c>
      <c r="C479" s="44" t="s">
        <v>253</v>
      </c>
      <c r="D479" s="17" t="s">
        <v>400</v>
      </c>
      <c r="E479" s="18">
        <v>1467371</v>
      </c>
      <c r="F479" s="18">
        <v>0</v>
      </c>
      <c r="G479" s="18">
        <v>0</v>
      </c>
      <c r="H479" s="18">
        <v>545.29999999999995</v>
      </c>
      <c r="I479" s="18">
        <v>1467371</v>
      </c>
      <c r="J479" s="18">
        <v>0</v>
      </c>
      <c r="K479" s="18">
        <v>0</v>
      </c>
      <c r="L479" s="18">
        <v>0</v>
      </c>
      <c r="M479" s="18">
        <v>0</v>
      </c>
      <c r="N479" s="18">
        <v>0</v>
      </c>
      <c r="O479" s="18">
        <v>0</v>
      </c>
      <c r="P479" s="18">
        <v>0</v>
      </c>
    </row>
    <row r="480" spans="1:19" s="3" customFormat="1" ht="15.6" outlineLevel="1" x14ac:dyDescent="0.3">
      <c r="A480" s="16">
        <f t="shared" ref="A480:A526" si="33">A479+1</f>
        <v>456</v>
      </c>
      <c r="B480" s="17" t="s">
        <v>177</v>
      </c>
      <c r="C480" s="44" t="s">
        <v>253</v>
      </c>
      <c r="D480" s="17" t="s">
        <v>401</v>
      </c>
      <c r="E480" s="18">
        <v>719199</v>
      </c>
      <c r="F480" s="18">
        <v>0</v>
      </c>
      <c r="G480" s="18">
        <v>0</v>
      </c>
      <c r="H480" s="18">
        <v>223.53</v>
      </c>
      <c r="I480" s="18">
        <v>719199</v>
      </c>
      <c r="J480" s="18">
        <v>0</v>
      </c>
      <c r="K480" s="18">
        <v>0</v>
      </c>
      <c r="L480" s="18">
        <v>0</v>
      </c>
      <c r="M480" s="18">
        <v>0</v>
      </c>
      <c r="N480" s="18">
        <v>0</v>
      </c>
      <c r="O480" s="18">
        <v>0</v>
      </c>
      <c r="P480" s="18">
        <v>0</v>
      </c>
    </row>
    <row r="481" spans="1:16" s="3" customFormat="1" ht="15.6" outlineLevel="1" x14ac:dyDescent="0.3">
      <c r="A481" s="16">
        <f t="shared" si="33"/>
        <v>457</v>
      </c>
      <c r="B481" s="17" t="s">
        <v>177</v>
      </c>
      <c r="C481" s="44" t="s">
        <v>146</v>
      </c>
      <c r="D481" s="17" t="s">
        <v>402</v>
      </c>
      <c r="E481" s="18">
        <v>1667499</v>
      </c>
      <c r="F481" s="18">
        <v>0</v>
      </c>
      <c r="G481" s="18">
        <v>0</v>
      </c>
      <c r="H481" s="18">
        <v>4404.6400000000003</v>
      </c>
      <c r="I481" s="18">
        <v>1141193</v>
      </c>
      <c r="J481" s="18">
        <v>0</v>
      </c>
      <c r="K481" s="18">
        <v>0</v>
      </c>
      <c r="L481" s="18">
        <v>0</v>
      </c>
      <c r="M481" s="18">
        <v>0</v>
      </c>
      <c r="N481" s="18">
        <v>432.11</v>
      </c>
      <c r="O481" s="18">
        <v>526306</v>
      </c>
      <c r="P481" s="18">
        <v>0</v>
      </c>
    </row>
    <row r="482" spans="1:16" s="3" customFormat="1" ht="13.95" customHeight="1" outlineLevel="1" x14ac:dyDescent="0.3">
      <c r="A482" s="16">
        <f t="shared" si="33"/>
        <v>458</v>
      </c>
      <c r="B482" s="17" t="s">
        <v>177</v>
      </c>
      <c r="C482" s="44" t="s">
        <v>146</v>
      </c>
      <c r="D482" s="17" t="s">
        <v>403</v>
      </c>
      <c r="E482" s="18">
        <v>1157805</v>
      </c>
      <c r="F482" s="18">
        <v>0</v>
      </c>
      <c r="G482" s="18">
        <v>0</v>
      </c>
      <c r="H482" s="18">
        <v>357.5</v>
      </c>
      <c r="I482" s="18">
        <v>791034</v>
      </c>
      <c r="J482" s="18">
        <v>0</v>
      </c>
      <c r="K482" s="18">
        <v>0</v>
      </c>
      <c r="L482" s="18">
        <v>0</v>
      </c>
      <c r="M482" s="18">
        <v>0</v>
      </c>
      <c r="N482" s="18">
        <v>377.52</v>
      </c>
      <c r="O482" s="18">
        <v>366771</v>
      </c>
      <c r="P482" s="18">
        <v>0</v>
      </c>
    </row>
    <row r="483" spans="1:16" s="3" customFormat="1" ht="15.6" outlineLevel="1" x14ac:dyDescent="0.3">
      <c r="A483" s="16">
        <f t="shared" si="33"/>
        <v>459</v>
      </c>
      <c r="B483" s="17" t="s">
        <v>177</v>
      </c>
      <c r="C483" s="44" t="s">
        <v>146</v>
      </c>
      <c r="D483" s="17" t="s">
        <v>404</v>
      </c>
      <c r="E483" s="18">
        <v>1055323</v>
      </c>
      <c r="F483" s="18">
        <v>0</v>
      </c>
      <c r="G483" s="18">
        <v>0</v>
      </c>
      <c r="H483" s="18">
        <v>250.72</v>
      </c>
      <c r="I483" s="18">
        <v>570393</v>
      </c>
      <c r="J483" s="18">
        <v>0</v>
      </c>
      <c r="K483" s="18">
        <v>0</v>
      </c>
      <c r="L483" s="18">
        <v>0</v>
      </c>
      <c r="M483" s="18">
        <v>0</v>
      </c>
      <c r="N483" s="18">
        <v>343.9</v>
      </c>
      <c r="O483" s="18">
        <v>484930</v>
      </c>
      <c r="P483" s="18">
        <v>0</v>
      </c>
    </row>
    <row r="484" spans="1:16" s="3" customFormat="1" ht="15.6" outlineLevel="1" x14ac:dyDescent="0.3">
      <c r="A484" s="16">
        <f t="shared" si="33"/>
        <v>460</v>
      </c>
      <c r="B484" s="17" t="s">
        <v>177</v>
      </c>
      <c r="C484" s="44" t="s">
        <v>146</v>
      </c>
      <c r="D484" s="17" t="s">
        <v>405</v>
      </c>
      <c r="E484" s="18">
        <v>595812</v>
      </c>
      <c r="F484" s="18">
        <v>0</v>
      </c>
      <c r="G484" s="18">
        <v>0</v>
      </c>
      <c r="H484" s="18">
        <v>219.5</v>
      </c>
      <c r="I484" s="18">
        <v>415825</v>
      </c>
      <c r="J484" s="18">
        <v>0</v>
      </c>
      <c r="K484" s="18">
        <v>0</v>
      </c>
      <c r="L484" s="18">
        <v>0</v>
      </c>
      <c r="M484" s="18">
        <v>0</v>
      </c>
      <c r="N484" s="18">
        <v>166.4</v>
      </c>
      <c r="O484" s="18">
        <v>179987</v>
      </c>
      <c r="P484" s="18">
        <v>0</v>
      </c>
    </row>
    <row r="485" spans="1:16" s="3" customFormat="1" ht="15.6" outlineLevel="1" x14ac:dyDescent="0.3">
      <c r="A485" s="16">
        <f t="shared" si="33"/>
        <v>461</v>
      </c>
      <c r="B485" s="17" t="s">
        <v>177</v>
      </c>
      <c r="C485" s="44" t="s">
        <v>146</v>
      </c>
      <c r="D485" s="17" t="s">
        <v>543</v>
      </c>
      <c r="E485" s="18">
        <v>911712</v>
      </c>
      <c r="F485" s="18">
        <v>0</v>
      </c>
      <c r="G485" s="18">
        <v>0</v>
      </c>
      <c r="H485" s="18">
        <v>256.5</v>
      </c>
      <c r="I485" s="18">
        <v>580907</v>
      </c>
      <c r="J485" s="18">
        <v>0</v>
      </c>
      <c r="K485" s="18">
        <v>0</v>
      </c>
      <c r="L485" s="18">
        <v>0</v>
      </c>
      <c r="M485" s="18">
        <v>0</v>
      </c>
      <c r="N485" s="18">
        <v>570.86</v>
      </c>
      <c r="O485" s="18">
        <v>330805</v>
      </c>
      <c r="P485" s="18">
        <v>0</v>
      </c>
    </row>
    <row r="486" spans="1:16" s="3" customFormat="1" ht="15.6" outlineLevel="1" x14ac:dyDescent="0.3">
      <c r="A486" s="16">
        <f t="shared" si="33"/>
        <v>462</v>
      </c>
      <c r="B486" s="17" t="s">
        <v>177</v>
      </c>
      <c r="C486" s="44" t="s">
        <v>146</v>
      </c>
      <c r="D486" s="17" t="s">
        <v>406</v>
      </c>
      <c r="E486" s="18">
        <v>820623</v>
      </c>
      <c r="F486" s="18">
        <v>0</v>
      </c>
      <c r="G486" s="18">
        <v>0</v>
      </c>
      <c r="H486" s="18">
        <v>368.64</v>
      </c>
      <c r="I486" s="18">
        <v>820623</v>
      </c>
      <c r="J486" s="18">
        <v>0</v>
      </c>
      <c r="K486" s="18">
        <v>0</v>
      </c>
      <c r="L486" s="18">
        <v>0</v>
      </c>
      <c r="M486" s="18">
        <v>0</v>
      </c>
      <c r="N486" s="18">
        <v>0</v>
      </c>
      <c r="O486" s="18">
        <v>0</v>
      </c>
      <c r="P486" s="18">
        <v>0</v>
      </c>
    </row>
    <row r="487" spans="1:16" s="3" customFormat="1" ht="15.6" outlineLevel="1" x14ac:dyDescent="0.3">
      <c r="A487" s="16">
        <f t="shared" si="33"/>
        <v>463</v>
      </c>
      <c r="B487" s="17" t="s">
        <v>177</v>
      </c>
      <c r="C487" s="44" t="s">
        <v>146</v>
      </c>
      <c r="D487" s="17" t="s">
        <v>414</v>
      </c>
      <c r="E487" s="18">
        <v>557234</v>
      </c>
      <c r="F487" s="18">
        <v>0</v>
      </c>
      <c r="G487" s="18">
        <v>0</v>
      </c>
      <c r="H487" s="18">
        <v>312.3</v>
      </c>
      <c r="I487" s="18">
        <v>557234</v>
      </c>
      <c r="J487" s="18">
        <v>0</v>
      </c>
      <c r="K487" s="18">
        <v>0</v>
      </c>
      <c r="L487" s="18">
        <v>0</v>
      </c>
      <c r="M487" s="18">
        <v>0</v>
      </c>
      <c r="N487" s="18">
        <v>0</v>
      </c>
      <c r="O487" s="18">
        <v>0</v>
      </c>
      <c r="P487" s="18">
        <v>0</v>
      </c>
    </row>
    <row r="488" spans="1:16" s="3" customFormat="1" ht="15.6" outlineLevel="1" x14ac:dyDescent="0.3">
      <c r="A488" s="16">
        <f t="shared" si="33"/>
        <v>464</v>
      </c>
      <c r="B488" s="17" t="s">
        <v>177</v>
      </c>
      <c r="C488" s="44" t="s">
        <v>146</v>
      </c>
      <c r="D488" s="17" t="s">
        <v>407</v>
      </c>
      <c r="E488" s="18">
        <v>1307001</v>
      </c>
      <c r="F488" s="18">
        <v>0</v>
      </c>
      <c r="G488" s="18">
        <v>0</v>
      </c>
      <c r="H488" s="18">
        <v>466.84</v>
      </c>
      <c r="I488" s="18">
        <v>1006553</v>
      </c>
      <c r="J488" s="18">
        <v>0</v>
      </c>
      <c r="K488" s="18">
        <v>0</v>
      </c>
      <c r="L488" s="18">
        <v>0</v>
      </c>
      <c r="M488" s="18">
        <v>0</v>
      </c>
      <c r="N488" s="18">
        <v>289.92</v>
      </c>
      <c r="O488" s="18">
        <v>300448</v>
      </c>
      <c r="P488" s="18">
        <v>0</v>
      </c>
    </row>
    <row r="489" spans="1:16" s="3" customFormat="1" ht="15.6" outlineLevel="1" x14ac:dyDescent="0.3">
      <c r="A489" s="16">
        <f t="shared" si="33"/>
        <v>465</v>
      </c>
      <c r="B489" s="17" t="s">
        <v>177</v>
      </c>
      <c r="C489" s="44" t="s">
        <v>146</v>
      </c>
      <c r="D489" s="17" t="s">
        <v>408</v>
      </c>
      <c r="E489" s="18">
        <v>1094531</v>
      </c>
      <c r="F489" s="18">
        <v>0</v>
      </c>
      <c r="G489" s="18">
        <v>0</v>
      </c>
      <c r="H489" s="18">
        <v>325.8</v>
      </c>
      <c r="I489" s="18">
        <v>805253</v>
      </c>
      <c r="J489" s="18">
        <v>0</v>
      </c>
      <c r="K489" s="18">
        <v>0</v>
      </c>
      <c r="L489" s="18">
        <v>0</v>
      </c>
      <c r="M489" s="18">
        <v>0</v>
      </c>
      <c r="N489" s="18">
        <v>351.96</v>
      </c>
      <c r="O489" s="18">
        <v>289278</v>
      </c>
      <c r="P489" s="18">
        <v>0</v>
      </c>
    </row>
    <row r="490" spans="1:16" s="3" customFormat="1" ht="15.6" outlineLevel="1" x14ac:dyDescent="0.3">
      <c r="A490" s="16">
        <f t="shared" si="33"/>
        <v>466</v>
      </c>
      <c r="B490" s="17" t="s">
        <v>177</v>
      </c>
      <c r="C490" s="44" t="s">
        <v>146</v>
      </c>
      <c r="D490" s="17" t="s">
        <v>409</v>
      </c>
      <c r="E490" s="18">
        <v>1635702</v>
      </c>
      <c r="F490" s="18">
        <v>0</v>
      </c>
      <c r="G490" s="18">
        <v>0</v>
      </c>
      <c r="H490" s="18">
        <v>306.74</v>
      </c>
      <c r="I490" s="18">
        <v>671038</v>
      </c>
      <c r="J490" s="18">
        <v>0</v>
      </c>
      <c r="K490" s="18">
        <v>0</v>
      </c>
      <c r="L490" s="18">
        <v>0</v>
      </c>
      <c r="M490" s="18">
        <v>0</v>
      </c>
      <c r="N490" s="18">
        <v>271.55</v>
      </c>
      <c r="O490" s="18">
        <v>964664</v>
      </c>
      <c r="P490" s="18">
        <v>0</v>
      </c>
    </row>
    <row r="491" spans="1:16" s="3" customFormat="1" ht="15.6" outlineLevel="1" x14ac:dyDescent="0.3">
      <c r="A491" s="16">
        <f t="shared" si="33"/>
        <v>467</v>
      </c>
      <c r="B491" s="17" t="s">
        <v>177</v>
      </c>
      <c r="C491" s="44" t="s">
        <v>146</v>
      </c>
      <c r="D491" s="17" t="s">
        <v>415</v>
      </c>
      <c r="E491" s="18">
        <v>415781</v>
      </c>
      <c r="F491" s="18">
        <v>0</v>
      </c>
      <c r="G491" s="18">
        <v>0</v>
      </c>
      <c r="H491" s="18">
        <v>187.92</v>
      </c>
      <c r="I491" s="18">
        <v>415781</v>
      </c>
      <c r="J491" s="18">
        <v>0</v>
      </c>
      <c r="K491" s="18">
        <v>0</v>
      </c>
      <c r="L491" s="18">
        <v>0</v>
      </c>
      <c r="M491" s="18">
        <v>0</v>
      </c>
      <c r="N491" s="18">
        <v>0</v>
      </c>
      <c r="O491" s="18">
        <v>0</v>
      </c>
      <c r="P491" s="18">
        <v>0</v>
      </c>
    </row>
    <row r="492" spans="1:16" s="3" customFormat="1" ht="15.6" outlineLevel="1" x14ac:dyDescent="0.3">
      <c r="A492" s="16">
        <f t="shared" si="33"/>
        <v>468</v>
      </c>
      <c r="B492" s="17" t="s">
        <v>177</v>
      </c>
      <c r="C492" s="44" t="s">
        <v>146</v>
      </c>
      <c r="D492" s="17" t="s">
        <v>410</v>
      </c>
      <c r="E492" s="18">
        <v>853158</v>
      </c>
      <c r="F492" s="18">
        <v>0</v>
      </c>
      <c r="G492" s="18">
        <v>0</v>
      </c>
      <c r="H492" s="18">
        <v>92.08</v>
      </c>
      <c r="I492" s="18">
        <v>267150</v>
      </c>
      <c r="J492" s="18">
        <v>0</v>
      </c>
      <c r="K492" s="18">
        <v>0</v>
      </c>
      <c r="L492" s="18">
        <v>0</v>
      </c>
      <c r="M492" s="18">
        <v>0</v>
      </c>
      <c r="N492" s="18">
        <v>206.6</v>
      </c>
      <c r="O492" s="18">
        <v>586008</v>
      </c>
      <c r="P492" s="18">
        <v>0</v>
      </c>
    </row>
    <row r="493" spans="1:16" s="3" customFormat="1" ht="15.6" outlineLevel="1" x14ac:dyDescent="0.3">
      <c r="A493" s="16">
        <f t="shared" si="33"/>
        <v>469</v>
      </c>
      <c r="B493" s="17" t="s">
        <v>177</v>
      </c>
      <c r="C493" s="44" t="s">
        <v>146</v>
      </c>
      <c r="D493" s="17" t="s">
        <v>294</v>
      </c>
      <c r="E493" s="18">
        <v>1525954</v>
      </c>
      <c r="F493" s="18">
        <v>0</v>
      </c>
      <c r="G493" s="18">
        <v>0</v>
      </c>
      <c r="H493" s="18">
        <v>411.3</v>
      </c>
      <c r="I493" s="18">
        <v>938382</v>
      </c>
      <c r="J493" s="18">
        <v>0</v>
      </c>
      <c r="K493" s="18">
        <v>0</v>
      </c>
      <c r="L493" s="18">
        <v>0</v>
      </c>
      <c r="M493" s="18">
        <v>0</v>
      </c>
      <c r="N493" s="18">
        <v>565.5</v>
      </c>
      <c r="O493" s="18">
        <v>587572</v>
      </c>
      <c r="P493" s="18">
        <v>0</v>
      </c>
    </row>
    <row r="494" spans="1:16" s="3" customFormat="1" ht="15.6" outlineLevel="1" x14ac:dyDescent="0.3">
      <c r="A494" s="16">
        <f t="shared" si="33"/>
        <v>470</v>
      </c>
      <c r="B494" s="17" t="s">
        <v>177</v>
      </c>
      <c r="C494" s="44" t="s">
        <v>146</v>
      </c>
      <c r="D494" s="17" t="s">
        <v>411</v>
      </c>
      <c r="E494" s="18">
        <v>1088477</v>
      </c>
      <c r="F494" s="18">
        <v>0</v>
      </c>
      <c r="G494" s="18">
        <v>0</v>
      </c>
      <c r="H494" s="18">
        <v>319.2</v>
      </c>
      <c r="I494" s="18">
        <v>723053</v>
      </c>
      <c r="J494" s="18">
        <v>0</v>
      </c>
      <c r="K494" s="18">
        <v>0</v>
      </c>
      <c r="L494" s="18">
        <v>0</v>
      </c>
      <c r="M494" s="18">
        <v>0</v>
      </c>
      <c r="N494" s="18">
        <v>420.91</v>
      </c>
      <c r="O494" s="18">
        <v>365424</v>
      </c>
      <c r="P494" s="18">
        <v>0</v>
      </c>
    </row>
    <row r="495" spans="1:16" s="3" customFormat="1" ht="15.6" outlineLevel="1" x14ac:dyDescent="0.3">
      <c r="A495" s="16">
        <f t="shared" si="33"/>
        <v>471</v>
      </c>
      <c r="B495" s="17" t="s">
        <v>177</v>
      </c>
      <c r="C495" s="44" t="s">
        <v>146</v>
      </c>
      <c r="D495" s="17" t="s">
        <v>412</v>
      </c>
      <c r="E495" s="18">
        <v>1371687</v>
      </c>
      <c r="F495" s="18">
        <v>0</v>
      </c>
      <c r="G495" s="18">
        <v>0</v>
      </c>
      <c r="H495" s="18">
        <v>274.7</v>
      </c>
      <c r="I495" s="18">
        <v>537628</v>
      </c>
      <c r="J495" s="18">
        <v>0</v>
      </c>
      <c r="K495" s="18">
        <v>0</v>
      </c>
      <c r="L495" s="18">
        <v>0</v>
      </c>
      <c r="M495" s="18">
        <v>0</v>
      </c>
      <c r="N495" s="18">
        <v>368.3</v>
      </c>
      <c r="O495" s="18">
        <v>834059</v>
      </c>
      <c r="P495" s="18">
        <v>0</v>
      </c>
    </row>
    <row r="496" spans="1:16" s="3" customFormat="1" ht="15.6" outlineLevel="1" x14ac:dyDescent="0.3">
      <c r="A496" s="16">
        <f t="shared" si="33"/>
        <v>472</v>
      </c>
      <c r="B496" s="17" t="s">
        <v>177</v>
      </c>
      <c r="C496" s="44" t="s">
        <v>146</v>
      </c>
      <c r="D496" s="17" t="s">
        <v>416</v>
      </c>
      <c r="E496" s="18">
        <v>1357453</v>
      </c>
      <c r="F496" s="18">
        <v>0</v>
      </c>
      <c r="G496" s="18">
        <v>0</v>
      </c>
      <c r="H496" s="18">
        <v>307.89999999999998</v>
      </c>
      <c r="I496" s="18">
        <v>783029</v>
      </c>
      <c r="J496" s="18">
        <v>0</v>
      </c>
      <c r="K496" s="18">
        <v>0</v>
      </c>
      <c r="L496" s="18">
        <v>0</v>
      </c>
      <c r="M496" s="18">
        <v>0</v>
      </c>
      <c r="N496" s="18">
        <v>503.02</v>
      </c>
      <c r="O496" s="18">
        <v>574424</v>
      </c>
      <c r="P496" s="18">
        <v>0</v>
      </c>
    </row>
    <row r="497" spans="1:19" s="3" customFormat="1" ht="13.95" customHeight="1" outlineLevel="1" x14ac:dyDescent="0.3">
      <c r="A497" s="16">
        <f t="shared" si="33"/>
        <v>473</v>
      </c>
      <c r="B497" s="17" t="s">
        <v>177</v>
      </c>
      <c r="C497" s="44" t="s">
        <v>146</v>
      </c>
      <c r="D497" s="17" t="s">
        <v>417</v>
      </c>
      <c r="E497" s="18">
        <v>1140338</v>
      </c>
      <c r="F497" s="18">
        <v>0</v>
      </c>
      <c r="G497" s="18">
        <v>0</v>
      </c>
      <c r="H497" s="18">
        <v>577.6</v>
      </c>
      <c r="I497" s="18">
        <v>830719</v>
      </c>
      <c r="J497" s="18">
        <v>0</v>
      </c>
      <c r="K497" s="18">
        <v>0</v>
      </c>
      <c r="L497" s="18">
        <v>0</v>
      </c>
      <c r="M497" s="18">
        <v>0</v>
      </c>
      <c r="N497" s="18">
        <v>105.35</v>
      </c>
      <c r="O497" s="18">
        <v>309619</v>
      </c>
      <c r="P497" s="18">
        <v>0</v>
      </c>
    </row>
    <row r="498" spans="1:19" s="3" customFormat="1" ht="15.6" outlineLevel="1" x14ac:dyDescent="0.3">
      <c r="A498" s="16">
        <f t="shared" si="33"/>
        <v>474</v>
      </c>
      <c r="B498" s="17" t="s">
        <v>177</v>
      </c>
      <c r="C498" s="44" t="s">
        <v>146</v>
      </c>
      <c r="D498" s="17" t="s">
        <v>413</v>
      </c>
      <c r="E498" s="18">
        <v>1382888</v>
      </c>
      <c r="F498" s="18">
        <v>0</v>
      </c>
      <c r="G498" s="18">
        <v>0</v>
      </c>
      <c r="H498" s="18">
        <v>776.32</v>
      </c>
      <c r="I498" s="18">
        <v>1382888</v>
      </c>
      <c r="J498" s="18">
        <v>0</v>
      </c>
      <c r="K498" s="18">
        <v>0</v>
      </c>
      <c r="L498" s="18">
        <v>0</v>
      </c>
      <c r="M498" s="18">
        <v>0</v>
      </c>
      <c r="N498" s="18">
        <v>0</v>
      </c>
      <c r="O498" s="18">
        <v>0</v>
      </c>
      <c r="P498" s="18">
        <v>0</v>
      </c>
    </row>
    <row r="499" spans="1:19" s="3" customFormat="1" ht="15.6" outlineLevel="1" x14ac:dyDescent="0.3">
      <c r="A499" s="16">
        <f t="shared" si="33"/>
        <v>475</v>
      </c>
      <c r="B499" s="17" t="s">
        <v>178</v>
      </c>
      <c r="C499" s="44" t="s">
        <v>434</v>
      </c>
      <c r="D499" s="17" t="s">
        <v>418</v>
      </c>
      <c r="E499" s="18">
        <v>793696</v>
      </c>
      <c r="F499" s="18">
        <v>0</v>
      </c>
      <c r="G499" s="18">
        <v>0</v>
      </c>
      <c r="H499" s="18">
        <v>354.8</v>
      </c>
      <c r="I499" s="18">
        <v>793696</v>
      </c>
      <c r="J499" s="18">
        <v>0</v>
      </c>
      <c r="K499" s="18">
        <v>0</v>
      </c>
      <c r="L499" s="18">
        <v>0</v>
      </c>
      <c r="M499" s="18">
        <v>0</v>
      </c>
      <c r="N499" s="18">
        <v>0</v>
      </c>
      <c r="O499" s="18">
        <v>0</v>
      </c>
      <c r="P499" s="18">
        <v>0</v>
      </c>
    </row>
    <row r="500" spans="1:19" s="3" customFormat="1" ht="15.6" outlineLevel="1" x14ac:dyDescent="0.3">
      <c r="A500" s="16">
        <f t="shared" si="33"/>
        <v>476</v>
      </c>
      <c r="B500" s="17" t="s">
        <v>178</v>
      </c>
      <c r="C500" s="44" t="s">
        <v>254</v>
      </c>
      <c r="D500" s="17" t="s">
        <v>147</v>
      </c>
      <c r="E500" s="18">
        <v>508559</v>
      </c>
      <c r="F500" s="18">
        <v>0</v>
      </c>
      <c r="G500" s="18">
        <v>0</v>
      </c>
      <c r="H500" s="18">
        <v>207.5</v>
      </c>
      <c r="I500" s="18">
        <v>508559</v>
      </c>
      <c r="J500" s="18">
        <v>0</v>
      </c>
      <c r="K500" s="18">
        <v>0</v>
      </c>
      <c r="L500" s="18">
        <v>0</v>
      </c>
      <c r="M500" s="18">
        <v>0</v>
      </c>
      <c r="N500" s="18">
        <v>0</v>
      </c>
      <c r="O500" s="18">
        <v>0</v>
      </c>
      <c r="P500" s="18">
        <v>0</v>
      </c>
    </row>
    <row r="501" spans="1:19" s="3" customFormat="1" ht="15.6" outlineLevel="1" x14ac:dyDescent="0.3">
      <c r="A501" s="16">
        <f t="shared" si="33"/>
        <v>477</v>
      </c>
      <c r="B501" s="17" t="s">
        <v>178</v>
      </c>
      <c r="C501" s="44" t="s">
        <v>434</v>
      </c>
      <c r="D501" s="17" t="s">
        <v>148</v>
      </c>
      <c r="E501" s="18">
        <v>551385</v>
      </c>
      <c r="F501" s="18">
        <v>0</v>
      </c>
      <c r="G501" s="18">
        <v>0</v>
      </c>
      <c r="H501" s="18">
        <v>244.64</v>
      </c>
      <c r="I501" s="18">
        <v>551385</v>
      </c>
      <c r="J501" s="18">
        <v>0</v>
      </c>
      <c r="K501" s="18">
        <v>0</v>
      </c>
      <c r="L501" s="18">
        <v>0</v>
      </c>
      <c r="M501" s="18">
        <v>0</v>
      </c>
      <c r="N501" s="18">
        <v>0</v>
      </c>
      <c r="O501" s="18">
        <v>0</v>
      </c>
      <c r="P501" s="18">
        <v>0</v>
      </c>
      <c r="Q501" s="7"/>
      <c r="R501" s="7"/>
    </row>
    <row r="502" spans="1:19" s="3" customFormat="1" ht="15.6" outlineLevel="1" x14ac:dyDescent="0.3">
      <c r="A502" s="16">
        <f t="shared" si="33"/>
        <v>478</v>
      </c>
      <c r="B502" s="17" t="s">
        <v>178</v>
      </c>
      <c r="C502" s="44" t="s">
        <v>434</v>
      </c>
      <c r="D502" s="17" t="s">
        <v>419</v>
      </c>
      <c r="E502" s="18">
        <v>801973</v>
      </c>
      <c r="F502" s="18">
        <v>0</v>
      </c>
      <c r="G502" s="18">
        <v>0</v>
      </c>
      <c r="H502" s="18">
        <v>309.39999999999998</v>
      </c>
      <c r="I502" s="18">
        <v>801973</v>
      </c>
      <c r="J502" s="18">
        <v>0</v>
      </c>
      <c r="K502" s="18">
        <v>0</v>
      </c>
      <c r="L502" s="18">
        <v>0</v>
      </c>
      <c r="M502" s="18">
        <v>0</v>
      </c>
      <c r="N502" s="18">
        <v>0</v>
      </c>
      <c r="O502" s="18">
        <v>0</v>
      </c>
      <c r="P502" s="18">
        <v>0</v>
      </c>
    </row>
    <row r="503" spans="1:19" s="3" customFormat="1" ht="15.6" outlineLevel="1" x14ac:dyDescent="0.3">
      <c r="A503" s="16">
        <f t="shared" si="33"/>
        <v>479</v>
      </c>
      <c r="B503" s="17" t="s">
        <v>178</v>
      </c>
      <c r="C503" s="44" t="s">
        <v>434</v>
      </c>
      <c r="D503" s="17" t="s">
        <v>420</v>
      </c>
      <c r="E503" s="18">
        <v>407789</v>
      </c>
      <c r="F503" s="18">
        <v>0</v>
      </c>
      <c r="G503" s="18">
        <v>0</v>
      </c>
      <c r="H503" s="18">
        <v>183.3</v>
      </c>
      <c r="I503" s="18">
        <v>407789</v>
      </c>
      <c r="J503" s="18">
        <v>0</v>
      </c>
      <c r="K503" s="18">
        <v>0</v>
      </c>
      <c r="L503" s="18">
        <v>0</v>
      </c>
      <c r="M503" s="18">
        <v>0</v>
      </c>
      <c r="N503" s="18">
        <v>0</v>
      </c>
      <c r="O503" s="18">
        <v>0</v>
      </c>
      <c r="P503" s="18">
        <v>0</v>
      </c>
      <c r="S503" s="7"/>
    </row>
    <row r="504" spans="1:19" s="3" customFormat="1" ht="15.6" outlineLevel="1" x14ac:dyDescent="0.3">
      <c r="A504" s="16">
        <f t="shared" si="33"/>
        <v>480</v>
      </c>
      <c r="B504" s="17" t="s">
        <v>178</v>
      </c>
      <c r="C504" s="44" t="s">
        <v>434</v>
      </c>
      <c r="D504" s="17" t="s">
        <v>414</v>
      </c>
      <c r="E504" s="18">
        <v>1098406</v>
      </c>
      <c r="F504" s="18">
        <v>0</v>
      </c>
      <c r="G504" s="18">
        <v>0</v>
      </c>
      <c r="H504" s="18">
        <v>452.25</v>
      </c>
      <c r="I504" s="18">
        <v>1098406</v>
      </c>
      <c r="J504" s="18">
        <v>0</v>
      </c>
      <c r="K504" s="18">
        <v>0</v>
      </c>
      <c r="L504" s="18">
        <v>0</v>
      </c>
      <c r="M504" s="18">
        <v>0</v>
      </c>
      <c r="N504" s="18">
        <v>0</v>
      </c>
      <c r="O504" s="18">
        <v>0</v>
      </c>
      <c r="P504" s="18">
        <v>0</v>
      </c>
      <c r="Q504" s="7"/>
      <c r="R504" s="7"/>
    </row>
    <row r="505" spans="1:19" s="3" customFormat="1" ht="15.6" outlineLevel="1" x14ac:dyDescent="0.3">
      <c r="A505" s="16">
        <f t="shared" si="33"/>
        <v>481</v>
      </c>
      <c r="B505" s="17" t="s">
        <v>178</v>
      </c>
      <c r="C505" s="44" t="s">
        <v>434</v>
      </c>
      <c r="D505" s="17" t="s">
        <v>421</v>
      </c>
      <c r="E505" s="18">
        <v>1016048</v>
      </c>
      <c r="F505" s="18">
        <v>0</v>
      </c>
      <c r="G505" s="18">
        <v>0</v>
      </c>
      <c r="H505" s="18">
        <v>312.32</v>
      </c>
      <c r="I505" s="18">
        <v>1016048</v>
      </c>
      <c r="J505" s="18">
        <v>0</v>
      </c>
      <c r="K505" s="18">
        <v>0</v>
      </c>
      <c r="L505" s="18">
        <v>0</v>
      </c>
      <c r="M505" s="18">
        <v>0</v>
      </c>
      <c r="N505" s="18">
        <v>0</v>
      </c>
      <c r="O505" s="18">
        <v>0</v>
      </c>
      <c r="P505" s="18">
        <v>0</v>
      </c>
    </row>
    <row r="506" spans="1:19" s="3" customFormat="1" ht="15.6" outlineLevel="1" x14ac:dyDescent="0.3">
      <c r="A506" s="16">
        <f t="shared" si="33"/>
        <v>482</v>
      </c>
      <c r="B506" s="17" t="s">
        <v>178</v>
      </c>
      <c r="C506" s="44" t="s">
        <v>434</v>
      </c>
      <c r="D506" s="17" t="s">
        <v>422</v>
      </c>
      <c r="E506" s="18">
        <v>609326</v>
      </c>
      <c r="F506" s="18">
        <v>0</v>
      </c>
      <c r="G506" s="18">
        <v>0</v>
      </c>
      <c r="H506" s="18">
        <v>298.2</v>
      </c>
      <c r="I506" s="18">
        <v>609326</v>
      </c>
      <c r="J506" s="18">
        <v>0</v>
      </c>
      <c r="K506" s="18">
        <v>0</v>
      </c>
      <c r="L506" s="18">
        <v>0</v>
      </c>
      <c r="M506" s="18">
        <v>0</v>
      </c>
      <c r="N506" s="18">
        <v>0</v>
      </c>
      <c r="O506" s="18">
        <v>0</v>
      </c>
      <c r="P506" s="18">
        <v>0</v>
      </c>
      <c r="S506" s="7"/>
    </row>
    <row r="507" spans="1:19" s="3" customFormat="1" ht="15.6" outlineLevel="1" x14ac:dyDescent="0.3">
      <c r="A507" s="16">
        <f t="shared" si="33"/>
        <v>483</v>
      </c>
      <c r="B507" s="17" t="s">
        <v>178</v>
      </c>
      <c r="C507" s="44" t="s">
        <v>434</v>
      </c>
      <c r="D507" s="17" t="s">
        <v>423</v>
      </c>
      <c r="E507" s="18">
        <v>669906</v>
      </c>
      <c r="F507" s="18">
        <v>0</v>
      </c>
      <c r="G507" s="18">
        <v>0</v>
      </c>
      <c r="H507" s="18">
        <v>296.8</v>
      </c>
      <c r="I507" s="18">
        <v>669906</v>
      </c>
      <c r="J507" s="18">
        <v>0</v>
      </c>
      <c r="K507" s="18">
        <v>0</v>
      </c>
      <c r="L507" s="18">
        <v>0</v>
      </c>
      <c r="M507" s="18">
        <v>0</v>
      </c>
      <c r="N507" s="18">
        <v>0</v>
      </c>
      <c r="O507" s="18">
        <v>0</v>
      </c>
      <c r="P507" s="18">
        <v>0</v>
      </c>
    </row>
    <row r="508" spans="1:19" s="3" customFormat="1" ht="15.6" outlineLevel="1" x14ac:dyDescent="0.3">
      <c r="A508" s="16">
        <f t="shared" si="33"/>
        <v>484</v>
      </c>
      <c r="B508" s="17" t="s">
        <v>178</v>
      </c>
      <c r="C508" s="44" t="s">
        <v>434</v>
      </c>
      <c r="D508" s="17" t="s">
        <v>424</v>
      </c>
      <c r="E508" s="18">
        <v>929936</v>
      </c>
      <c r="F508" s="18">
        <v>0</v>
      </c>
      <c r="G508" s="18">
        <v>0</v>
      </c>
      <c r="H508" s="18">
        <v>318.02999999999997</v>
      </c>
      <c r="I508" s="18">
        <v>929936</v>
      </c>
      <c r="J508" s="18">
        <v>0</v>
      </c>
      <c r="K508" s="18">
        <v>0</v>
      </c>
      <c r="L508" s="18">
        <v>0</v>
      </c>
      <c r="M508" s="18">
        <v>0</v>
      </c>
      <c r="N508" s="18">
        <v>0</v>
      </c>
      <c r="O508" s="18">
        <v>0</v>
      </c>
      <c r="P508" s="18">
        <v>0</v>
      </c>
    </row>
    <row r="509" spans="1:19" s="3" customFormat="1" ht="15.6" outlineLevel="1" x14ac:dyDescent="0.3">
      <c r="A509" s="16">
        <f t="shared" si="33"/>
        <v>485</v>
      </c>
      <c r="B509" s="17" t="s">
        <v>178</v>
      </c>
      <c r="C509" s="44" t="s">
        <v>434</v>
      </c>
      <c r="D509" s="17" t="s">
        <v>425</v>
      </c>
      <c r="E509" s="18">
        <v>572604</v>
      </c>
      <c r="F509" s="18">
        <v>0</v>
      </c>
      <c r="G509" s="18">
        <v>0</v>
      </c>
      <c r="H509" s="18">
        <v>256.2</v>
      </c>
      <c r="I509" s="18">
        <v>572604</v>
      </c>
      <c r="J509" s="18">
        <v>0</v>
      </c>
      <c r="K509" s="18">
        <v>0</v>
      </c>
      <c r="L509" s="18">
        <v>0</v>
      </c>
      <c r="M509" s="18">
        <v>0</v>
      </c>
      <c r="N509" s="18">
        <v>0</v>
      </c>
      <c r="O509" s="18">
        <v>0</v>
      </c>
      <c r="P509" s="18">
        <v>0</v>
      </c>
    </row>
    <row r="510" spans="1:19" s="3" customFormat="1" ht="15.6" outlineLevel="1" x14ac:dyDescent="0.3">
      <c r="A510" s="16">
        <f t="shared" si="33"/>
        <v>486</v>
      </c>
      <c r="B510" s="17" t="s">
        <v>179</v>
      </c>
      <c r="C510" s="44" t="s">
        <v>255</v>
      </c>
      <c r="D510" s="17" t="s">
        <v>426</v>
      </c>
      <c r="E510" s="18">
        <v>625860</v>
      </c>
      <c r="F510" s="18">
        <v>0</v>
      </c>
      <c r="G510" s="18">
        <v>0</v>
      </c>
      <c r="H510" s="18">
        <v>252.94</v>
      </c>
      <c r="I510" s="18">
        <v>625860</v>
      </c>
      <c r="J510" s="18">
        <v>0</v>
      </c>
      <c r="K510" s="18">
        <v>0</v>
      </c>
      <c r="L510" s="18">
        <v>0</v>
      </c>
      <c r="M510" s="18">
        <v>0</v>
      </c>
      <c r="N510" s="18">
        <v>0</v>
      </c>
      <c r="O510" s="18">
        <v>0</v>
      </c>
      <c r="P510" s="18">
        <v>0</v>
      </c>
    </row>
    <row r="511" spans="1:19" s="3" customFormat="1" ht="15.6" outlineLevel="1" x14ac:dyDescent="0.3">
      <c r="A511" s="16">
        <f t="shared" si="33"/>
        <v>487</v>
      </c>
      <c r="B511" s="17" t="s">
        <v>179</v>
      </c>
      <c r="C511" s="44" t="s">
        <v>255</v>
      </c>
      <c r="D511" s="17" t="s">
        <v>149</v>
      </c>
      <c r="E511" s="18">
        <v>820103</v>
      </c>
      <c r="F511" s="18">
        <v>0</v>
      </c>
      <c r="G511" s="18">
        <v>0</v>
      </c>
      <c r="H511" s="18">
        <v>307.2</v>
      </c>
      <c r="I511" s="18">
        <v>820103</v>
      </c>
      <c r="J511" s="18">
        <v>0</v>
      </c>
      <c r="K511" s="18">
        <v>0</v>
      </c>
      <c r="L511" s="18">
        <v>0</v>
      </c>
      <c r="M511" s="18">
        <v>0</v>
      </c>
      <c r="N511" s="18">
        <v>0</v>
      </c>
      <c r="O511" s="18">
        <v>0</v>
      </c>
      <c r="P511" s="18">
        <v>0</v>
      </c>
    </row>
    <row r="512" spans="1:19" s="3" customFormat="1" ht="15.6" outlineLevel="1" x14ac:dyDescent="0.3">
      <c r="A512" s="16">
        <f t="shared" si="33"/>
        <v>488</v>
      </c>
      <c r="B512" s="17" t="s">
        <v>179</v>
      </c>
      <c r="C512" s="44" t="s">
        <v>255</v>
      </c>
      <c r="D512" s="17" t="s">
        <v>363</v>
      </c>
      <c r="E512" s="18">
        <v>643413</v>
      </c>
      <c r="F512" s="18">
        <v>0</v>
      </c>
      <c r="G512" s="18">
        <v>0</v>
      </c>
      <c r="H512" s="18">
        <v>298</v>
      </c>
      <c r="I512" s="18">
        <v>643413</v>
      </c>
      <c r="J512" s="18">
        <v>0</v>
      </c>
      <c r="K512" s="18">
        <v>0</v>
      </c>
      <c r="L512" s="18">
        <v>0</v>
      </c>
      <c r="M512" s="18">
        <v>0</v>
      </c>
      <c r="N512" s="18">
        <v>0</v>
      </c>
      <c r="O512" s="18">
        <v>0</v>
      </c>
      <c r="P512" s="18">
        <v>0</v>
      </c>
    </row>
    <row r="513" spans="1:19" s="3" customFormat="1" ht="15.6" outlineLevel="1" x14ac:dyDescent="0.3">
      <c r="A513" s="16">
        <f t="shared" si="33"/>
        <v>489</v>
      </c>
      <c r="B513" s="17" t="s">
        <v>179</v>
      </c>
      <c r="C513" s="44" t="s">
        <v>255</v>
      </c>
      <c r="D513" s="17" t="s">
        <v>427</v>
      </c>
      <c r="E513" s="18">
        <v>638013</v>
      </c>
      <c r="F513" s="18">
        <v>0</v>
      </c>
      <c r="G513" s="18">
        <v>0</v>
      </c>
      <c r="H513" s="18">
        <v>206.4</v>
      </c>
      <c r="I513" s="18">
        <v>638013</v>
      </c>
      <c r="J513" s="18">
        <v>0</v>
      </c>
      <c r="K513" s="18">
        <v>0</v>
      </c>
      <c r="L513" s="18">
        <v>0</v>
      </c>
      <c r="M513" s="18">
        <v>0</v>
      </c>
      <c r="N513" s="18">
        <v>0</v>
      </c>
      <c r="O513" s="18">
        <v>0</v>
      </c>
      <c r="P513" s="18">
        <v>0</v>
      </c>
    </row>
    <row r="514" spans="1:19" s="7" customFormat="1" ht="18" customHeight="1" outlineLevel="1" x14ac:dyDescent="0.3">
      <c r="A514" s="16">
        <f t="shared" si="33"/>
        <v>490</v>
      </c>
      <c r="B514" s="1" t="s">
        <v>179</v>
      </c>
      <c r="C514" s="35" t="s">
        <v>255</v>
      </c>
      <c r="D514" s="1" t="s">
        <v>428</v>
      </c>
      <c r="E514" s="18">
        <v>919772</v>
      </c>
      <c r="F514" s="18">
        <v>0</v>
      </c>
      <c r="G514" s="18">
        <v>0</v>
      </c>
      <c r="H514" s="18">
        <v>398</v>
      </c>
      <c r="I514" s="18">
        <v>919772</v>
      </c>
      <c r="J514" s="18">
        <v>0</v>
      </c>
      <c r="K514" s="18">
        <v>0</v>
      </c>
      <c r="L514" s="18">
        <v>0</v>
      </c>
      <c r="M514" s="18">
        <v>0</v>
      </c>
      <c r="N514" s="18">
        <v>0</v>
      </c>
      <c r="O514" s="18">
        <v>0</v>
      </c>
      <c r="P514" s="18">
        <v>0</v>
      </c>
      <c r="Q514" s="45"/>
      <c r="R514" s="45"/>
      <c r="S514" s="3"/>
    </row>
    <row r="515" spans="1:19" s="3" customFormat="1" ht="15.6" outlineLevel="1" x14ac:dyDescent="0.3">
      <c r="A515" s="16">
        <f t="shared" si="33"/>
        <v>491</v>
      </c>
      <c r="B515" s="17" t="s">
        <v>179</v>
      </c>
      <c r="C515" s="44" t="s">
        <v>255</v>
      </c>
      <c r="D515" s="17" t="s">
        <v>429</v>
      </c>
      <c r="E515" s="18">
        <v>963200</v>
      </c>
      <c r="F515" s="18">
        <v>0</v>
      </c>
      <c r="G515" s="18">
        <v>0</v>
      </c>
      <c r="H515" s="18">
        <v>368.75</v>
      </c>
      <c r="I515" s="18">
        <v>963200</v>
      </c>
      <c r="J515" s="18">
        <v>0</v>
      </c>
      <c r="K515" s="18">
        <v>0</v>
      </c>
      <c r="L515" s="18">
        <v>0</v>
      </c>
      <c r="M515" s="18">
        <v>0</v>
      </c>
      <c r="N515" s="18">
        <v>0</v>
      </c>
      <c r="O515" s="18">
        <v>0</v>
      </c>
      <c r="P515" s="18">
        <v>0</v>
      </c>
    </row>
    <row r="516" spans="1:19" s="3" customFormat="1" ht="15.6" outlineLevel="1" x14ac:dyDescent="0.3">
      <c r="A516" s="16">
        <f t="shared" si="33"/>
        <v>492</v>
      </c>
      <c r="B516" s="17" t="s">
        <v>179</v>
      </c>
      <c r="C516" s="44" t="s">
        <v>255</v>
      </c>
      <c r="D516" s="17" t="s">
        <v>430</v>
      </c>
      <c r="E516" s="18">
        <v>830528</v>
      </c>
      <c r="F516" s="18">
        <v>0</v>
      </c>
      <c r="G516" s="18">
        <v>0</v>
      </c>
      <c r="H516" s="18">
        <v>373.3</v>
      </c>
      <c r="I516" s="18">
        <v>830528</v>
      </c>
      <c r="J516" s="18">
        <v>0</v>
      </c>
      <c r="K516" s="18">
        <v>0</v>
      </c>
      <c r="L516" s="18">
        <v>0</v>
      </c>
      <c r="M516" s="18">
        <v>0</v>
      </c>
      <c r="N516" s="18">
        <v>0</v>
      </c>
      <c r="O516" s="18">
        <v>0</v>
      </c>
      <c r="P516" s="18">
        <v>0</v>
      </c>
      <c r="S516" s="45"/>
    </row>
    <row r="517" spans="1:19" s="7" customFormat="1" ht="17.25" customHeight="1" outlineLevel="1" x14ac:dyDescent="0.3">
      <c r="A517" s="16">
        <f t="shared" si="33"/>
        <v>493</v>
      </c>
      <c r="B517" s="1" t="s">
        <v>180</v>
      </c>
      <c r="C517" s="35" t="s">
        <v>256</v>
      </c>
      <c r="D517" s="1" t="s">
        <v>431</v>
      </c>
      <c r="E517" s="18">
        <v>761640</v>
      </c>
      <c r="F517" s="18">
        <v>0</v>
      </c>
      <c r="G517" s="18">
        <v>0</v>
      </c>
      <c r="H517" s="18">
        <v>300.02</v>
      </c>
      <c r="I517" s="18">
        <v>761640</v>
      </c>
      <c r="J517" s="18">
        <v>0</v>
      </c>
      <c r="K517" s="18">
        <v>0</v>
      </c>
      <c r="L517" s="18">
        <v>0</v>
      </c>
      <c r="M517" s="18">
        <v>0</v>
      </c>
      <c r="N517" s="18">
        <v>0</v>
      </c>
      <c r="O517" s="18">
        <v>0</v>
      </c>
      <c r="P517" s="18">
        <v>0</v>
      </c>
      <c r="Q517" s="3"/>
      <c r="R517" s="3"/>
      <c r="S517" s="3"/>
    </row>
    <row r="518" spans="1:19" s="3" customFormat="1" ht="15.6" outlineLevel="1" x14ac:dyDescent="0.3">
      <c r="A518" s="16">
        <f t="shared" si="33"/>
        <v>494</v>
      </c>
      <c r="B518" s="17" t="s">
        <v>180</v>
      </c>
      <c r="C518" s="44" t="s">
        <v>256</v>
      </c>
      <c r="D518" s="17" t="s">
        <v>433</v>
      </c>
      <c r="E518" s="18">
        <v>733490</v>
      </c>
      <c r="F518" s="18">
        <v>0</v>
      </c>
      <c r="G518" s="18">
        <v>0</v>
      </c>
      <c r="H518" s="18">
        <v>442.1</v>
      </c>
      <c r="I518" s="18">
        <v>733490</v>
      </c>
      <c r="J518" s="18">
        <v>0</v>
      </c>
      <c r="K518" s="18">
        <v>0</v>
      </c>
      <c r="L518" s="18">
        <v>0</v>
      </c>
      <c r="M518" s="18">
        <v>0</v>
      </c>
      <c r="N518" s="18">
        <v>0</v>
      </c>
      <c r="O518" s="18">
        <v>0</v>
      </c>
      <c r="P518" s="18">
        <v>0</v>
      </c>
    </row>
    <row r="519" spans="1:19" s="3" customFormat="1" ht="15.6" outlineLevel="1" x14ac:dyDescent="0.3">
      <c r="A519" s="16">
        <f t="shared" si="33"/>
        <v>495</v>
      </c>
      <c r="B519" s="17" t="s">
        <v>180</v>
      </c>
      <c r="C519" s="44" t="s">
        <v>256</v>
      </c>
      <c r="D519" s="17" t="s">
        <v>432</v>
      </c>
      <c r="E519" s="18">
        <v>945763</v>
      </c>
      <c r="F519" s="18">
        <v>0</v>
      </c>
      <c r="G519" s="18">
        <v>0</v>
      </c>
      <c r="H519" s="18">
        <v>274</v>
      </c>
      <c r="I519" s="18">
        <v>945763</v>
      </c>
      <c r="J519" s="18">
        <v>0</v>
      </c>
      <c r="K519" s="18">
        <v>0</v>
      </c>
      <c r="L519" s="18">
        <v>0</v>
      </c>
      <c r="M519" s="18">
        <v>0</v>
      </c>
      <c r="N519" s="18">
        <v>0</v>
      </c>
      <c r="O519" s="18">
        <v>0</v>
      </c>
      <c r="P519" s="18">
        <v>0</v>
      </c>
    </row>
    <row r="520" spans="1:19" s="3" customFormat="1" ht="15.6" outlineLevel="1" x14ac:dyDescent="0.3">
      <c r="A520" s="16">
        <f t="shared" si="33"/>
        <v>496</v>
      </c>
      <c r="B520" s="17" t="s">
        <v>177</v>
      </c>
      <c r="C520" s="44" t="s">
        <v>146</v>
      </c>
      <c r="D520" s="17" t="s">
        <v>534</v>
      </c>
      <c r="E520" s="18">
        <v>464133</v>
      </c>
      <c r="F520" s="18">
        <v>0</v>
      </c>
      <c r="G520" s="18">
        <v>0</v>
      </c>
      <c r="H520" s="18">
        <v>0</v>
      </c>
      <c r="I520" s="18">
        <v>0</v>
      </c>
      <c r="J520" s="18">
        <v>0</v>
      </c>
      <c r="K520" s="18">
        <v>0</v>
      </c>
      <c r="L520" s="18">
        <v>0</v>
      </c>
      <c r="M520" s="18">
        <v>0</v>
      </c>
      <c r="N520" s="18">
        <v>486.92</v>
      </c>
      <c r="O520" s="18">
        <v>464133</v>
      </c>
      <c r="P520" s="18">
        <v>0</v>
      </c>
    </row>
    <row r="521" spans="1:19" s="3" customFormat="1" ht="15.6" outlineLevel="1" x14ac:dyDescent="0.3">
      <c r="A521" s="16">
        <f t="shared" si="33"/>
        <v>497</v>
      </c>
      <c r="B521" s="17" t="s">
        <v>177</v>
      </c>
      <c r="C521" s="44" t="s">
        <v>146</v>
      </c>
      <c r="D521" s="17" t="s">
        <v>818</v>
      </c>
      <c r="E521" s="18">
        <v>471622</v>
      </c>
      <c r="F521" s="18">
        <v>0</v>
      </c>
      <c r="G521" s="18">
        <v>0</v>
      </c>
      <c r="H521" s="18">
        <v>0</v>
      </c>
      <c r="I521" s="18">
        <v>0</v>
      </c>
      <c r="J521" s="18">
        <v>0</v>
      </c>
      <c r="K521" s="18">
        <v>0</v>
      </c>
      <c r="L521" s="18">
        <v>0</v>
      </c>
      <c r="M521" s="18">
        <v>0</v>
      </c>
      <c r="N521" s="18">
        <v>526.30999999999995</v>
      </c>
      <c r="O521" s="18">
        <v>471622</v>
      </c>
      <c r="P521" s="18">
        <v>0</v>
      </c>
    </row>
    <row r="522" spans="1:19" s="3" customFormat="1" ht="15.6" outlineLevel="1" x14ac:dyDescent="0.3">
      <c r="A522" s="16">
        <f t="shared" si="33"/>
        <v>498</v>
      </c>
      <c r="B522" s="17" t="s">
        <v>177</v>
      </c>
      <c r="C522" s="44" t="s">
        <v>146</v>
      </c>
      <c r="D522" s="17" t="s">
        <v>819</v>
      </c>
      <c r="E522" s="18">
        <v>1508278</v>
      </c>
      <c r="F522" s="18">
        <v>0</v>
      </c>
      <c r="G522" s="18">
        <v>0</v>
      </c>
      <c r="H522" s="18">
        <v>842.35</v>
      </c>
      <c r="I522" s="18">
        <v>1508278</v>
      </c>
      <c r="J522" s="18">
        <v>0</v>
      </c>
      <c r="K522" s="18">
        <v>0</v>
      </c>
      <c r="L522" s="18">
        <v>0</v>
      </c>
      <c r="M522" s="18">
        <v>0</v>
      </c>
      <c r="N522" s="18">
        <v>0</v>
      </c>
      <c r="O522" s="18">
        <v>0</v>
      </c>
      <c r="P522" s="18">
        <v>0</v>
      </c>
    </row>
    <row r="523" spans="1:19" s="3" customFormat="1" ht="15.6" outlineLevel="1" x14ac:dyDescent="0.3">
      <c r="A523" s="16">
        <f t="shared" si="33"/>
        <v>499</v>
      </c>
      <c r="B523" s="17" t="s">
        <v>177</v>
      </c>
      <c r="C523" s="44" t="s">
        <v>146</v>
      </c>
      <c r="D523" s="17" t="s">
        <v>820</v>
      </c>
      <c r="E523" s="18">
        <v>998987</v>
      </c>
      <c r="F523" s="18">
        <v>0</v>
      </c>
      <c r="G523" s="18">
        <v>0</v>
      </c>
      <c r="H523" s="18">
        <v>347.88</v>
      </c>
      <c r="I523" s="18">
        <v>694602</v>
      </c>
      <c r="J523" s="18">
        <v>0</v>
      </c>
      <c r="K523" s="18">
        <v>0</v>
      </c>
      <c r="L523" s="18">
        <v>0</v>
      </c>
      <c r="M523" s="18">
        <v>0</v>
      </c>
      <c r="N523" s="18">
        <v>284.06</v>
      </c>
      <c r="O523" s="18">
        <v>304385</v>
      </c>
      <c r="P523" s="18">
        <v>0</v>
      </c>
    </row>
    <row r="524" spans="1:19" s="3" customFormat="1" ht="15.6" outlineLevel="1" x14ac:dyDescent="0.3">
      <c r="A524" s="16">
        <f t="shared" si="33"/>
        <v>500</v>
      </c>
      <c r="B524" s="17" t="s">
        <v>177</v>
      </c>
      <c r="C524" s="44" t="s">
        <v>146</v>
      </c>
      <c r="D524" s="17" t="s">
        <v>821</v>
      </c>
      <c r="E524" s="18">
        <v>1205821</v>
      </c>
      <c r="F524" s="18">
        <v>0</v>
      </c>
      <c r="G524" s="18">
        <v>0</v>
      </c>
      <c r="H524" s="18">
        <v>331.61</v>
      </c>
      <c r="I524" s="18">
        <v>742424</v>
      </c>
      <c r="J524" s="18">
        <v>0</v>
      </c>
      <c r="K524" s="18">
        <v>0</v>
      </c>
      <c r="L524" s="18">
        <v>0</v>
      </c>
      <c r="M524" s="18">
        <v>0</v>
      </c>
      <c r="N524" s="18">
        <v>538.70000000000005</v>
      </c>
      <c r="O524" s="18">
        <v>463397</v>
      </c>
      <c r="P524" s="18">
        <v>0</v>
      </c>
    </row>
    <row r="525" spans="1:19" s="3" customFormat="1" ht="15.6" outlineLevel="1" x14ac:dyDescent="0.3">
      <c r="A525" s="16">
        <f t="shared" si="33"/>
        <v>501</v>
      </c>
      <c r="B525" s="17" t="s">
        <v>177</v>
      </c>
      <c r="C525" s="44" t="s">
        <v>146</v>
      </c>
      <c r="D525" s="17" t="s">
        <v>822</v>
      </c>
      <c r="E525" s="18">
        <v>989450</v>
      </c>
      <c r="F525" s="18">
        <v>0</v>
      </c>
      <c r="G525" s="18">
        <v>0</v>
      </c>
      <c r="H525" s="18">
        <v>299.08999999999997</v>
      </c>
      <c r="I525" s="18">
        <v>674350</v>
      </c>
      <c r="J525" s="18">
        <v>0</v>
      </c>
      <c r="K525" s="18">
        <v>0</v>
      </c>
      <c r="L525" s="18">
        <v>0</v>
      </c>
      <c r="M525" s="18">
        <v>0</v>
      </c>
      <c r="N525" s="18">
        <v>335.02</v>
      </c>
      <c r="O525" s="18">
        <v>315100</v>
      </c>
      <c r="P525" s="18"/>
    </row>
    <row r="526" spans="1:19" s="3" customFormat="1" ht="15.6" x14ac:dyDescent="0.3">
      <c r="A526" s="16">
        <f t="shared" si="33"/>
        <v>502</v>
      </c>
      <c r="B526" s="54" t="s">
        <v>532</v>
      </c>
      <c r="C526" s="55"/>
      <c r="D526" s="56"/>
      <c r="E526" s="97">
        <f>SUM(E479:E525)</f>
        <v>43605249</v>
      </c>
      <c r="F526" s="97">
        <f t="shared" ref="F526:P526" si="34">SUM(F479:F525)</f>
        <v>0</v>
      </c>
      <c r="G526" s="97">
        <f t="shared" si="34"/>
        <v>0</v>
      </c>
      <c r="H526" s="97">
        <f t="shared" si="34"/>
        <v>19260.11</v>
      </c>
      <c r="I526" s="97">
        <f t="shared" si="34"/>
        <v>34886317</v>
      </c>
      <c r="J526" s="97">
        <f t="shared" si="34"/>
        <v>0</v>
      </c>
      <c r="K526" s="97">
        <f t="shared" si="34"/>
        <v>0</v>
      </c>
      <c r="L526" s="97">
        <f t="shared" si="34"/>
        <v>0</v>
      </c>
      <c r="M526" s="97">
        <f t="shared" si="34"/>
        <v>0</v>
      </c>
      <c r="N526" s="97">
        <f t="shared" si="34"/>
        <v>7144.91</v>
      </c>
      <c r="O526" s="97">
        <f t="shared" si="34"/>
        <v>8718932</v>
      </c>
      <c r="P526" s="97">
        <f t="shared" si="34"/>
        <v>0</v>
      </c>
    </row>
    <row r="527" spans="1:19" s="45" customFormat="1" ht="18" customHeight="1" x14ac:dyDescent="0.3">
      <c r="A527" s="54" t="s">
        <v>46</v>
      </c>
      <c r="B527" s="55"/>
      <c r="C527" s="55"/>
      <c r="D527" s="55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  <c r="P527" s="101"/>
      <c r="Q527" s="3"/>
      <c r="R527" s="3"/>
      <c r="S527" s="3"/>
    </row>
    <row r="528" spans="1:19" s="3" customFormat="1" ht="15.6" outlineLevel="1" x14ac:dyDescent="0.3">
      <c r="A528" s="16">
        <f>A526+1</f>
        <v>503</v>
      </c>
      <c r="B528" s="17" t="s">
        <v>46</v>
      </c>
      <c r="C528" s="44" t="s">
        <v>435</v>
      </c>
      <c r="D528" s="44" t="s">
        <v>28</v>
      </c>
      <c r="E528" s="96">
        <v>1197604</v>
      </c>
      <c r="F528" s="18">
        <v>182544</v>
      </c>
      <c r="G528" s="18">
        <v>21300</v>
      </c>
      <c r="H528" s="18">
        <v>242</v>
      </c>
      <c r="I528" s="18">
        <v>766557</v>
      </c>
      <c r="J528" s="18">
        <v>0</v>
      </c>
      <c r="K528" s="18">
        <v>0</v>
      </c>
      <c r="L528" s="18">
        <v>111</v>
      </c>
      <c r="M528" s="18">
        <v>120505</v>
      </c>
      <c r="N528" s="18">
        <v>52</v>
      </c>
      <c r="O528" s="18">
        <v>56698</v>
      </c>
      <c r="P528" s="18">
        <v>50000</v>
      </c>
      <c r="Q528" s="45"/>
      <c r="R528" s="45"/>
    </row>
    <row r="529" spans="1:19" s="3" customFormat="1" ht="15.6" outlineLevel="1" x14ac:dyDescent="0.3">
      <c r="A529" s="16">
        <f t="shared" ref="A529:A540" si="35">A528+1</f>
        <v>504</v>
      </c>
      <c r="B529" s="17" t="s">
        <v>46</v>
      </c>
      <c r="C529" s="44" t="s">
        <v>435</v>
      </c>
      <c r="D529" s="44" t="s">
        <v>29</v>
      </c>
      <c r="E529" s="96">
        <v>2443973</v>
      </c>
      <c r="F529" s="18">
        <v>185596</v>
      </c>
      <c r="G529" s="18">
        <v>21300</v>
      </c>
      <c r="H529" s="18">
        <v>286</v>
      </c>
      <c r="I529" s="18">
        <v>823384</v>
      </c>
      <c r="J529" s="18">
        <v>0</v>
      </c>
      <c r="K529" s="18">
        <v>0</v>
      </c>
      <c r="L529" s="18">
        <v>141</v>
      </c>
      <c r="M529" s="18">
        <v>279243</v>
      </c>
      <c r="N529" s="18">
        <v>513</v>
      </c>
      <c r="O529" s="18">
        <v>1084450</v>
      </c>
      <c r="P529" s="18">
        <v>50000</v>
      </c>
    </row>
    <row r="530" spans="1:19" s="3" customFormat="1" ht="15.6" outlineLevel="1" x14ac:dyDescent="0.3">
      <c r="A530" s="16">
        <f t="shared" si="35"/>
        <v>505</v>
      </c>
      <c r="B530" s="17" t="s">
        <v>46</v>
      </c>
      <c r="C530" s="44" t="s">
        <v>435</v>
      </c>
      <c r="D530" s="44" t="s">
        <v>30</v>
      </c>
      <c r="E530" s="96">
        <v>1113881</v>
      </c>
      <c r="F530" s="18">
        <v>148599</v>
      </c>
      <c r="G530" s="18">
        <v>21320</v>
      </c>
      <c r="H530" s="18">
        <v>1271</v>
      </c>
      <c r="I530" s="18">
        <v>724801</v>
      </c>
      <c r="J530" s="18">
        <v>0</v>
      </c>
      <c r="K530" s="18">
        <v>0</v>
      </c>
      <c r="L530" s="18">
        <v>41</v>
      </c>
      <c r="M530" s="18">
        <v>60192</v>
      </c>
      <c r="N530" s="18">
        <v>86</v>
      </c>
      <c r="O530" s="18">
        <v>108969</v>
      </c>
      <c r="P530" s="18">
        <v>50000</v>
      </c>
      <c r="S530" s="45"/>
    </row>
    <row r="531" spans="1:19" s="3" customFormat="1" ht="15.6" outlineLevel="1" x14ac:dyDescent="0.3">
      <c r="A531" s="16">
        <f t="shared" si="35"/>
        <v>506</v>
      </c>
      <c r="B531" s="17" t="s">
        <v>46</v>
      </c>
      <c r="C531" s="44" t="s">
        <v>435</v>
      </c>
      <c r="D531" s="44" t="s">
        <v>31</v>
      </c>
      <c r="E531" s="96">
        <v>5398020</v>
      </c>
      <c r="F531" s="18">
        <v>601404</v>
      </c>
      <c r="G531" s="18">
        <v>128233</v>
      </c>
      <c r="H531" s="18">
        <v>1620</v>
      </c>
      <c r="I531" s="18">
        <v>4159193</v>
      </c>
      <c r="J531" s="18">
        <v>0</v>
      </c>
      <c r="K531" s="18">
        <v>0</v>
      </c>
      <c r="L531" s="18">
        <v>223</v>
      </c>
      <c r="M531" s="18">
        <v>228457</v>
      </c>
      <c r="N531" s="18">
        <v>124</v>
      </c>
      <c r="O531" s="18">
        <v>230733</v>
      </c>
      <c r="P531" s="18">
        <v>50000</v>
      </c>
    </row>
    <row r="532" spans="1:19" s="3" customFormat="1" ht="15.6" outlineLevel="1" x14ac:dyDescent="0.3">
      <c r="A532" s="16">
        <f t="shared" si="35"/>
        <v>507</v>
      </c>
      <c r="B532" s="17" t="s">
        <v>46</v>
      </c>
      <c r="C532" s="44" t="s">
        <v>435</v>
      </c>
      <c r="D532" s="44" t="s">
        <v>32</v>
      </c>
      <c r="E532" s="96">
        <v>688327</v>
      </c>
      <c r="F532" s="18">
        <v>73437</v>
      </c>
      <c r="G532" s="18">
        <v>9230</v>
      </c>
      <c r="H532" s="18">
        <v>213</v>
      </c>
      <c r="I532" s="18">
        <v>462318</v>
      </c>
      <c r="J532" s="18">
        <v>0</v>
      </c>
      <c r="K532" s="18">
        <v>0</v>
      </c>
      <c r="L532" s="18">
        <v>30</v>
      </c>
      <c r="M532" s="18">
        <v>46361</v>
      </c>
      <c r="N532" s="18">
        <v>37</v>
      </c>
      <c r="O532" s="18">
        <v>46981</v>
      </c>
      <c r="P532" s="18">
        <v>50000</v>
      </c>
    </row>
    <row r="533" spans="1:19" s="3" customFormat="1" ht="15.6" outlineLevel="1" x14ac:dyDescent="0.3">
      <c r="A533" s="16">
        <f t="shared" si="35"/>
        <v>508</v>
      </c>
      <c r="B533" s="17" t="s">
        <v>46</v>
      </c>
      <c r="C533" s="44" t="s">
        <v>435</v>
      </c>
      <c r="D533" s="44" t="s">
        <v>33</v>
      </c>
      <c r="E533" s="96">
        <v>10028226</v>
      </c>
      <c r="F533" s="18">
        <v>615580</v>
      </c>
      <c r="G533" s="18">
        <v>42259</v>
      </c>
      <c r="H533" s="18">
        <v>1453</v>
      </c>
      <c r="I533" s="18">
        <v>3942948</v>
      </c>
      <c r="J533" s="18">
        <v>0</v>
      </c>
      <c r="K533" s="18">
        <v>0</v>
      </c>
      <c r="L533" s="18">
        <v>402</v>
      </c>
      <c r="M533" s="18">
        <v>818214</v>
      </c>
      <c r="N533" s="18">
        <v>1448</v>
      </c>
      <c r="O533" s="18">
        <v>4559225</v>
      </c>
      <c r="P533" s="18">
        <v>50000</v>
      </c>
    </row>
    <row r="534" spans="1:19" s="3" customFormat="1" ht="15.6" outlineLevel="1" x14ac:dyDescent="0.3">
      <c r="A534" s="16">
        <f t="shared" si="35"/>
        <v>509</v>
      </c>
      <c r="B534" s="17" t="s">
        <v>46</v>
      </c>
      <c r="C534" s="44" t="s">
        <v>435</v>
      </c>
      <c r="D534" s="44" t="s">
        <v>34</v>
      </c>
      <c r="E534" s="96">
        <v>4765905</v>
      </c>
      <c r="F534" s="18">
        <v>282031</v>
      </c>
      <c r="G534" s="18">
        <v>5775</v>
      </c>
      <c r="H534" s="18">
        <v>495</v>
      </c>
      <c r="I534" s="18">
        <v>2034744</v>
      </c>
      <c r="J534" s="18">
        <v>0</v>
      </c>
      <c r="K534" s="18">
        <v>0</v>
      </c>
      <c r="L534" s="18">
        <v>97</v>
      </c>
      <c r="M534" s="18">
        <v>86981</v>
      </c>
      <c r="N534" s="18">
        <v>568</v>
      </c>
      <c r="O534" s="18">
        <v>2306374</v>
      </c>
      <c r="P534" s="18">
        <v>50000</v>
      </c>
    </row>
    <row r="535" spans="1:19" s="3" customFormat="1" ht="15.6" outlineLevel="1" x14ac:dyDescent="0.3">
      <c r="A535" s="16">
        <f t="shared" si="35"/>
        <v>510</v>
      </c>
      <c r="B535" s="17" t="s">
        <v>46</v>
      </c>
      <c r="C535" s="44" t="s">
        <v>435</v>
      </c>
      <c r="D535" s="44" t="s">
        <v>35</v>
      </c>
      <c r="E535" s="96">
        <v>2437329</v>
      </c>
      <c r="F535" s="18">
        <v>581051</v>
      </c>
      <c r="G535" s="18">
        <v>21320</v>
      </c>
      <c r="H535" s="18">
        <v>3111</v>
      </c>
      <c r="I535" s="18">
        <v>869182</v>
      </c>
      <c r="J535" s="18">
        <v>0</v>
      </c>
      <c r="K535" s="18">
        <v>0</v>
      </c>
      <c r="L535" s="18">
        <v>48</v>
      </c>
      <c r="M535" s="18">
        <v>73195</v>
      </c>
      <c r="N535" s="18">
        <v>299</v>
      </c>
      <c r="O535" s="18">
        <v>842581</v>
      </c>
      <c r="P535" s="18">
        <v>50000</v>
      </c>
    </row>
    <row r="536" spans="1:19" s="3" customFormat="1" ht="15.6" outlineLevel="1" x14ac:dyDescent="0.3">
      <c r="A536" s="16">
        <f t="shared" si="35"/>
        <v>511</v>
      </c>
      <c r="B536" s="17" t="s">
        <v>46</v>
      </c>
      <c r="C536" s="44" t="s">
        <v>435</v>
      </c>
      <c r="D536" s="44" t="s">
        <v>36</v>
      </c>
      <c r="E536" s="96">
        <v>1748690</v>
      </c>
      <c r="F536" s="18">
        <v>68098</v>
      </c>
      <c r="G536" s="18">
        <v>9230</v>
      </c>
      <c r="H536" s="18">
        <v>206</v>
      </c>
      <c r="I536" s="18">
        <v>739346</v>
      </c>
      <c r="J536" s="18">
        <v>0</v>
      </c>
      <c r="K536" s="18">
        <v>0</v>
      </c>
      <c r="L536" s="18">
        <v>36</v>
      </c>
      <c r="M536" s="18">
        <v>54365</v>
      </c>
      <c r="N536" s="18">
        <v>367</v>
      </c>
      <c r="O536" s="18">
        <v>827651</v>
      </c>
      <c r="P536" s="18">
        <v>50000</v>
      </c>
    </row>
    <row r="537" spans="1:19" s="3" customFormat="1" ht="15.6" outlineLevel="1" x14ac:dyDescent="0.3">
      <c r="A537" s="16">
        <f t="shared" si="35"/>
        <v>512</v>
      </c>
      <c r="B537" s="17" t="s">
        <v>46</v>
      </c>
      <c r="C537" s="44" t="s">
        <v>435</v>
      </c>
      <c r="D537" s="44" t="s">
        <v>37</v>
      </c>
      <c r="E537" s="96">
        <v>2675096</v>
      </c>
      <c r="F537" s="18">
        <v>148584</v>
      </c>
      <c r="G537" s="18">
        <v>14211</v>
      </c>
      <c r="H537" s="18">
        <v>329</v>
      </c>
      <c r="I537" s="18">
        <v>891718</v>
      </c>
      <c r="J537" s="18">
        <v>0</v>
      </c>
      <c r="K537" s="18">
        <v>0</v>
      </c>
      <c r="L537" s="18">
        <v>122</v>
      </c>
      <c r="M537" s="18">
        <v>212330</v>
      </c>
      <c r="N537" s="18">
        <v>718</v>
      </c>
      <c r="O537" s="18">
        <v>1358253</v>
      </c>
      <c r="P537" s="18">
        <v>50000</v>
      </c>
    </row>
    <row r="538" spans="1:19" s="3" customFormat="1" ht="15.6" outlineLevel="1" x14ac:dyDescent="0.3">
      <c r="A538" s="16">
        <f t="shared" si="35"/>
        <v>513</v>
      </c>
      <c r="B538" s="17" t="s">
        <v>46</v>
      </c>
      <c r="C538" s="44" t="s">
        <v>435</v>
      </c>
      <c r="D538" s="44" t="s">
        <v>159</v>
      </c>
      <c r="E538" s="96">
        <v>2137956</v>
      </c>
      <c r="F538" s="18">
        <v>179779</v>
      </c>
      <c r="G538" s="18">
        <v>13606</v>
      </c>
      <c r="H538" s="18">
        <v>276.39999999999998</v>
      </c>
      <c r="I538" s="18">
        <v>732222</v>
      </c>
      <c r="J538" s="18">
        <v>0</v>
      </c>
      <c r="K538" s="18">
        <v>0</v>
      </c>
      <c r="L538" s="18">
        <v>142</v>
      </c>
      <c r="M538" s="18">
        <v>140640</v>
      </c>
      <c r="N538" s="18">
        <v>509</v>
      </c>
      <c r="O538" s="18">
        <v>1021709</v>
      </c>
      <c r="P538" s="18">
        <v>50000</v>
      </c>
    </row>
    <row r="539" spans="1:19" s="3" customFormat="1" ht="15.6" outlineLevel="1" x14ac:dyDescent="0.3">
      <c r="A539" s="16">
        <f t="shared" si="35"/>
        <v>514</v>
      </c>
      <c r="B539" s="17" t="s">
        <v>46</v>
      </c>
      <c r="C539" s="44" t="s">
        <v>435</v>
      </c>
      <c r="D539" s="44" t="s">
        <v>160</v>
      </c>
      <c r="E539" s="96">
        <v>2513989</v>
      </c>
      <c r="F539" s="18">
        <v>970010</v>
      </c>
      <c r="G539" s="18">
        <v>329377</v>
      </c>
      <c r="H539" s="18">
        <v>849.2</v>
      </c>
      <c r="I539" s="18">
        <v>603092</v>
      </c>
      <c r="J539" s="18">
        <v>0</v>
      </c>
      <c r="K539" s="18">
        <v>0</v>
      </c>
      <c r="L539" s="18">
        <v>129</v>
      </c>
      <c r="M539" s="18">
        <v>338330</v>
      </c>
      <c r="N539" s="18">
        <v>155</v>
      </c>
      <c r="O539" s="18">
        <v>223180</v>
      </c>
      <c r="P539" s="18">
        <v>50000</v>
      </c>
    </row>
    <row r="540" spans="1:19" s="3" customFormat="1" ht="15.6" x14ac:dyDescent="0.3">
      <c r="A540" s="16">
        <f t="shared" si="35"/>
        <v>515</v>
      </c>
      <c r="B540" s="54" t="s">
        <v>532</v>
      </c>
      <c r="C540" s="55"/>
      <c r="D540" s="56"/>
      <c r="E540" s="97">
        <f>SUM(E528:E539)</f>
        <v>37148996</v>
      </c>
      <c r="F540" s="97">
        <f t="shared" ref="F540:P540" si="36">SUM(F528:F539)</f>
        <v>4036713</v>
      </c>
      <c r="G540" s="97">
        <f t="shared" si="36"/>
        <v>637161</v>
      </c>
      <c r="H540" s="97">
        <f t="shared" si="36"/>
        <v>10351.6</v>
      </c>
      <c r="I540" s="97">
        <f t="shared" si="36"/>
        <v>16749505</v>
      </c>
      <c r="J540" s="97">
        <f t="shared" si="36"/>
        <v>0</v>
      </c>
      <c r="K540" s="97">
        <f t="shared" si="36"/>
        <v>0</v>
      </c>
      <c r="L540" s="97">
        <f t="shared" si="36"/>
        <v>1522</v>
      </c>
      <c r="M540" s="97">
        <f t="shared" si="36"/>
        <v>2458813</v>
      </c>
      <c r="N540" s="97">
        <f t="shared" si="36"/>
        <v>4876</v>
      </c>
      <c r="O540" s="97">
        <f t="shared" si="36"/>
        <v>12666804</v>
      </c>
      <c r="P540" s="97">
        <f t="shared" si="36"/>
        <v>600000</v>
      </c>
    </row>
    <row r="541" spans="1:19" s="45" customFormat="1" ht="18" customHeight="1" x14ac:dyDescent="0.3">
      <c r="A541" s="54" t="s">
        <v>182</v>
      </c>
      <c r="B541" s="55"/>
      <c r="C541" s="55"/>
      <c r="D541" s="55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  <c r="P541" s="101"/>
      <c r="Q541" s="3"/>
      <c r="R541" s="3"/>
      <c r="S541" s="3"/>
    </row>
    <row r="542" spans="1:19" s="3" customFormat="1" ht="15.6" outlineLevel="1" x14ac:dyDescent="0.3">
      <c r="A542" s="16">
        <f>A540+1</f>
        <v>516</v>
      </c>
      <c r="B542" s="17" t="s">
        <v>181</v>
      </c>
      <c r="C542" s="44" t="s">
        <v>63</v>
      </c>
      <c r="D542" s="17" t="s">
        <v>436</v>
      </c>
      <c r="E542" s="96">
        <v>2573928</v>
      </c>
      <c r="F542" s="18">
        <v>0</v>
      </c>
      <c r="G542" s="18">
        <v>12474</v>
      </c>
      <c r="H542" s="18">
        <v>336</v>
      </c>
      <c r="I542" s="18">
        <v>875523</v>
      </c>
      <c r="J542" s="18">
        <v>0</v>
      </c>
      <c r="K542" s="18">
        <v>0</v>
      </c>
      <c r="L542" s="18">
        <v>0</v>
      </c>
      <c r="M542" s="18">
        <v>0</v>
      </c>
      <c r="N542" s="18">
        <v>968.9</v>
      </c>
      <c r="O542" s="18">
        <v>1685931</v>
      </c>
      <c r="P542" s="18">
        <v>0</v>
      </c>
    </row>
    <row r="543" spans="1:19" s="3" customFormat="1" ht="15.6" outlineLevel="1" x14ac:dyDescent="0.3">
      <c r="A543" s="16">
        <v>517</v>
      </c>
      <c r="B543" s="17" t="s">
        <v>181</v>
      </c>
      <c r="C543" s="44" t="s">
        <v>63</v>
      </c>
      <c r="D543" s="17" t="s">
        <v>64</v>
      </c>
      <c r="E543" s="96">
        <v>2004185</v>
      </c>
      <c r="F543" s="18">
        <v>0</v>
      </c>
      <c r="G543" s="18">
        <v>5768.35</v>
      </c>
      <c r="H543" s="18">
        <v>238</v>
      </c>
      <c r="I543" s="18">
        <v>531006.68000000005</v>
      </c>
      <c r="J543" s="18">
        <v>0</v>
      </c>
      <c r="K543" s="18">
        <v>0</v>
      </c>
      <c r="L543" s="18">
        <v>0</v>
      </c>
      <c r="M543" s="18">
        <v>0</v>
      </c>
      <c r="N543" s="18">
        <v>403.7</v>
      </c>
      <c r="O543" s="18">
        <v>1444409.97</v>
      </c>
      <c r="P543" s="18">
        <v>23000</v>
      </c>
    </row>
    <row r="544" spans="1:19" s="144" customFormat="1" ht="15.6" outlineLevel="1" x14ac:dyDescent="0.3">
      <c r="A544" s="16">
        <f t="shared" ref="A544:A565" si="37">A543+1</f>
        <v>518</v>
      </c>
      <c r="B544" s="17" t="s">
        <v>181</v>
      </c>
      <c r="C544" s="44" t="s">
        <v>63</v>
      </c>
      <c r="D544" s="17" t="s">
        <v>65</v>
      </c>
      <c r="E544" s="96">
        <v>2160017</v>
      </c>
      <c r="F544" s="18">
        <v>0</v>
      </c>
      <c r="G544" s="18">
        <v>5255.87</v>
      </c>
      <c r="H544" s="18">
        <v>297</v>
      </c>
      <c r="I544" s="18">
        <v>546623.65</v>
      </c>
      <c r="J544" s="18">
        <v>0</v>
      </c>
      <c r="K544" s="18">
        <v>0</v>
      </c>
      <c r="L544" s="18">
        <v>0</v>
      </c>
      <c r="M544" s="18">
        <v>0</v>
      </c>
      <c r="N544" s="18">
        <v>454</v>
      </c>
      <c r="O544" s="18">
        <v>1585137.48</v>
      </c>
      <c r="P544" s="18">
        <v>23000</v>
      </c>
    </row>
    <row r="545" spans="1:19" s="144" customFormat="1" ht="15.6" outlineLevel="1" x14ac:dyDescent="0.3">
      <c r="A545" s="16">
        <f t="shared" si="37"/>
        <v>519</v>
      </c>
      <c r="B545" s="17" t="s">
        <v>181</v>
      </c>
      <c r="C545" s="44" t="s">
        <v>63</v>
      </c>
      <c r="D545" s="17" t="s">
        <v>66</v>
      </c>
      <c r="E545" s="96">
        <v>13242432</v>
      </c>
      <c r="F545" s="18">
        <v>0</v>
      </c>
      <c r="G545" s="18">
        <v>24149</v>
      </c>
      <c r="H545" s="18">
        <v>2554.6</v>
      </c>
      <c r="I545" s="18">
        <v>3739002</v>
      </c>
      <c r="J545" s="18">
        <v>0</v>
      </c>
      <c r="K545" s="18">
        <v>0</v>
      </c>
      <c r="L545" s="18">
        <v>0</v>
      </c>
      <c r="M545" s="18">
        <v>0</v>
      </c>
      <c r="N545" s="18">
        <v>4219.3</v>
      </c>
      <c r="O545" s="18">
        <v>9479281</v>
      </c>
      <c r="P545" s="18">
        <v>0</v>
      </c>
    </row>
    <row r="546" spans="1:19" s="3" customFormat="1" ht="15.6" outlineLevel="1" x14ac:dyDescent="0.3">
      <c r="A546" s="16">
        <f t="shared" si="37"/>
        <v>520</v>
      </c>
      <c r="B546" s="17" t="s">
        <v>181</v>
      </c>
      <c r="C546" s="44" t="s">
        <v>63</v>
      </c>
      <c r="D546" s="17" t="s">
        <v>437</v>
      </c>
      <c r="E546" s="96">
        <v>2451360</v>
      </c>
      <c r="F546" s="18">
        <v>0</v>
      </c>
      <c r="G546" s="18">
        <v>20394</v>
      </c>
      <c r="H546" s="18">
        <v>329</v>
      </c>
      <c r="I546" s="18">
        <v>682009</v>
      </c>
      <c r="J546" s="18">
        <v>0</v>
      </c>
      <c r="K546" s="18">
        <v>0</v>
      </c>
      <c r="L546" s="18">
        <v>0</v>
      </c>
      <c r="M546" s="18">
        <v>0</v>
      </c>
      <c r="N546" s="18">
        <v>709.6</v>
      </c>
      <c r="O546" s="18">
        <v>1748957</v>
      </c>
      <c r="P546" s="18">
        <v>0</v>
      </c>
    </row>
    <row r="547" spans="1:19" s="3" customFormat="1" ht="15.6" outlineLevel="1" x14ac:dyDescent="0.3">
      <c r="A547" s="16">
        <f t="shared" si="37"/>
        <v>521</v>
      </c>
      <c r="B547" s="17" t="s">
        <v>181</v>
      </c>
      <c r="C547" s="44" t="s">
        <v>63</v>
      </c>
      <c r="D547" s="17" t="s">
        <v>552</v>
      </c>
      <c r="E547" s="96">
        <v>4922840</v>
      </c>
      <c r="F547" s="18">
        <v>1347940</v>
      </c>
      <c r="G547" s="18">
        <v>0</v>
      </c>
      <c r="H547" s="18">
        <v>0</v>
      </c>
      <c r="I547" s="18">
        <v>0</v>
      </c>
      <c r="J547" s="18">
        <v>0</v>
      </c>
      <c r="K547" s="18">
        <v>0</v>
      </c>
      <c r="L547" s="18">
        <v>0</v>
      </c>
      <c r="M547" s="18">
        <v>0</v>
      </c>
      <c r="N547" s="18">
        <v>1161.5999999999999</v>
      </c>
      <c r="O547" s="18">
        <v>3574900</v>
      </c>
      <c r="P547" s="18">
        <v>0</v>
      </c>
    </row>
    <row r="548" spans="1:19" s="3" customFormat="1" ht="15.6" outlineLevel="1" x14ac:dyDescent="0.3">
      <c r="A548" s="16">
        <f t="shared" si="37"/>
        <v>522</v>
      </c>
      <c r="B548" s="17" t="s">
        <v>181</v>
      </c>
      <c r="C548" s="44" t="s">
        <v>63</v>
      </c>
      <c r="D548" s="17" t="s">
        <v>67</v>
      </c>
      <c r="E548" s="96">
        <v>1940660</v>
      </c>
      <c r="F548" s="18">
        <v>0</v>
      </c>
      <c r="G548" s="18">
        <v>10067</v>
      </c>
      <c r="H548" s="18">
        <v>268.5</v>
      </c>
      <c r="I548" s="18">
        <v>510358</v>
      </c>
      <c r="J548" s="18">
        <v>0</v>
      </c>
      <c r="K548" s="18">
        <v>0</v>
      </c>
      <c r="L548" s="18">
        <v>0</v>
      </c>
      <c r="M548" s="18">
        <v>0</v>
      </c>
      <c r="N548" s="18">
        <v>668.3</v>
      </c>
      <c r="O548" s="18">
        <v>1420235</v>
      </c>
      <c r="P548" s="18">
        <v>0</v>
      </c>
    </row>
    <row r="549" spans="1:19" s="144" customFormat="1" ht="15.6" outlineLevel="1" x14ac:dyDescent="0.3">
      <c r="A549" s="16">
        <f t="shared" si="37"/>
        <v>523</v>
      </c>
      <c r="B549" s="17" t="s">
        <v>181</v>
      </c>
      <c r="C549" s="44" t="s">
        <v>63</v>
      </c>
      <c r="D549" s="17" t="s">
        <v>68</v>
      </c>
      <c r="E549" s="96">
        <v>1739495</v>
      </c>
      <c r="F549" s="18">
        <v>0</v>
      </c>
      <c r="G549" s="18">
        <v>24149</v>
      </c>
      <c r="H549" s="18">
        <v>207.2</v>
      </c>
      <c r="I549" s="18">
        <v>463408</v>
      </c>
      <c r="J549" s="18">
        <v>0</v>
      </c>
      <c r="K549" s="18">
        <v>0</v>
      </c>
      <c r="L549" s="18">
        <v>126.6</v>
      </c>
      <c r="M549" s="18">
        <v>85067</v>
      </c>
      <c r="N549" s="18">
        <v>388.9</v>
      </c>
      <c r="O549" s="18">
        <v>1166871</v>
      </c>
      <c r="P549" s="18">
        <v>0</v>
      </c>
    </row>
    <row r="550" spans="1:19" s="3" customFormat="1" ht="15.6" outlineLevel="1" x14ac:dyDescent="0.3">
      <c r="A550" s="16">
        <f t="shared" si="37"/>
        <v>524</v>
      </c>
      <c r="B550" s="17" t="s">
        <v>181</v>
      </c>
      <c r="C550" s="44" t="s">
        <v>63</v>
      </c>
      <c r="D550" s="17" t="s">
        <v>77</v>
      </c>
      <c r="E550" s="96">
        <v>3125484</v>
      </c>
      <c r="F550" s="18">
        <v>0</v>
      </c>
      <c r="G550" s="18">
        <v>10858</v>
      </c>
      <c r="H550" s="18">
        <v>2225</v>
      </c>
      <c r="I550" s="18">
        <v>3114626</v>
      </c>
      <c r="J550" s="18">
        <v>0</v>
      </c>
      <c r="K550" s="18">
        <v>0</v>
      </c>
      <c r="L550" s="18">
        <v>0</v>
      </c>
      <c r="M550" s="18">
        <v>0</v>
      </c>
      <c r="N550" s="18">
        <v>0</v>
      </c>
      <c r="O550" s="18">
        <v>0</v>
      </c>
      <c r="P550" s="18">
        <v>0</v>
      </c>
    </row>
    <row r="551" spans="1:19" s="3" customFormat="1" ht="15.6" outlineLevel="1" x14ac:dyDescent="0.3">
      <c r="A551" s="16">
        <f t="shared" si="37"/>
        <v>525</v>
      </c>
      <c r="B551" s="17" t="s">
        <v>181</v>
      </c>
      <c r="C551" s="44" t="s">
        <v>63</v>
      </c>
      <c r="D551" s="17" t="s">
        <v>438</v>
      </c>
      <c r="E551" s="96">
        <v>5598528</v>
      </c>
      <c r="F551" s="18">
        <v>0</v>
      </c>
      <c r="G551" s="18">
        <v>24149</v>
      </c>
      <c r="H551" s="18">
        <v>960.4</v>
      </c>
      <c r="I551" s="18">
        <v>1872516</v>
      </c>
      <c r="J551" s="18">
        <v>0</v>
      </c>
      <c r="K551" s="18">
        <v>0</v>
      </c>
      <c r="L551" s="18">
        <v>0</v>
      </c>
      <c r="M551" s="18">
        <v>0</v>
      </c>
      <c r="N551" s="18">
        <v>1422</v>
      </c>
      <c r="O551" s="18">
        <v>3701863</v>
      </c>
      <c r="P551" s="18">
        <v>0</v>
      </c>
    </row>
    <row r="552" spans="1:19" s="144" customFormat="1" ht="15.6" outlineLevel="1" x14ac:dyDescent="0.3">
      <c r="A552" s="16">
        <f t="shared" si="37"/>
        <v>526</v>
      </c>
      <c r="B552" s="17" t="s">
        <v>181</v>
      </c>
      <c r="C552" s="44" t="s">
        <v>63</v>
      </c>
      <c r="D552" s="17" t="s">
        <v>69</v>
      </c>
      <c r="E552" s="96">
        <v>1904150.97</v>
      </c>
      <c r="F552" s="18">
        <v>0</v>
      </c>
      <c r="G552" s="18">
        <v>8086.55</v>
      </c>
      <c r="H552" s="18">
        <v>386</v>
      </c>
      <c r="I552" s="18">
        <v>1039877.04</v>
      </c>
      <c r="J552" s="18">
        <v>0</v>
      </c>
      <c r="K552" s="18">
        <v>0</v>
      </c>
      <c r="L552" s="18">
        <v>0</v>
      </c>
      <c r="M552" s="18">
        <v>0</v>
      </c>
      <c r="N552" s="18">
        <v>157.1</v>
      </c>
      <c r="O552" s="18">
        <v>833187.38</v>
      </c>
      <c r="P552" s="18">
        <v>23000</v>
      </c>
    </row>
    <row r="553" spans="1:19" s="3" customFormat="1" ht="15.6" outlineLevel="1" x14ac:dyDescent="0.3">
      <c r="A553" s="16">
        <f t="shared" si="37"/>
        <v>527</v>
      </c>
      <c r="B553" s="17" t="s">
        <v>181</v>
      </c>
      <c r="C553" s="44" t="s">
        <v>63</v>
      </c>
      <c r="D553" s="17" t="s">
        <v>70</v>
      </c>
      <c r="E553" s="96">
        <v>3268480</v>
      </c>
      <c r="F553" s="18">
        <v>0</v>
      </c>
      <c r="G553" s="18">
        <v>12774</v>
      </c>
      <c r="H553" s="18">
        <v>303</v>
      </c>
      <c r="I553" s="18">
        <v>750602</v>
      </c>
      <c r="J553" s="18">
        <v>0</v>
      </c>
      <c r="K553" s="18">
        <v>0</v>
      </c>
      <c r="L553" s="18">
        <v>0</v>
      </c>
      <c r="M553" s="18">
        <v>0</v>
      </c>
      <c r="N553" s="18">
        <v>1083.4000000000001</v>
      </c>
      <c r="O553" s="18">
        <v>2505104</v>
      </c>
      <c r="P553" s="18">
        <v>0</v>
      </c>
    </row>
    <row r="554" spans="1:19" s="3" customFormat="1" ht="15.6" outlineLevel="1" x14ac:dyDescent="0.3">
      <c r="A554" s="16">
        <f t="shared" si="37"/>
        <v>528</v>
      </c>
      <c r="B554" s="17" t="s">
        <v>181</v>
      </c>
      <c r="C554" s="44" t="s">
        <v>63</v>
      </c>
      <c r="D554" s="17" t="s">
        <v>71</v>
      </c>
      <c r="E554" s="96">
        <v>4953790</v>
      </c>
      <c r="F554" s="18">
        <v>0</v>
      </c>
      <c r="G554" s="18">
        <v>10257</v>
      </c>
      <c r="H554" s="18">
        <v>793.4</v>
      </c>
      <c r="I554" s="18">
        <v>1127342</v>
      </c>
      <c r="J554" s="18">
        <v>0</v>
      </c>
      <c r="K554" s="18">
        <v>0</v>
      </c>
      <c r="L554" s="18">
        <v>0</v>
      </c>
      <c r="M554" s="18">
        <v>0</v>
      </c>
      <c r="N554" s="18">
        <v>1618</v>
      </c>
      <c r="O554" s="18">
        <v>3816191</v>
      </c>
      <c r="P554" s="18">
        <v>0</v>
      </c>
    </row>
    <row r="555" spans="1:19" s="3" customFormat="1" ht="15.6" outlineLevel="1" x14ac:dyDescent="0.3">
      <c r="A555" s="16">
        <f t="shared" si="37"/>
        <v>529</v>
      </c>
      <c r="B555" s="17" t="s">
        <v>181</v>
      </c>
      <c r="C555" s="44" t="s">
        <v>63</v>
      </c>
      <c r="D555" s="17" t="s">
        <v>72</v>
      </c>
      <c r="E555" s="96">
        <v>6385231</v>
      </c>
      <c r="F555" s="18">
        <v>286785.63</v>
      </c>
      <c r="G555" s="18">
        <v>22425.83</v>
      </c>
      <c r="H555" s="18">
        <v>0</v>
      </c>
      <c r="I555" s="18">
        <v>0</v>
      </c>
      <c r="J555" s="18">
        <v>0</v>
      </c>
      <c r="K555" s="18">
        <v>0</v>
      </c>
      <c r="L555" s="18">
        <v>0</v>
      </c>
      <c r="M555" s="18">
        <v>0</v>
      </c>
      <c r="N555" s="18">
        <v>1927.4</v>
      </c>
      <c r="O555" s="18">
        <v>6076019.54</v>
      </c>
      <c r="P555" s="18">
        <v>0</v>
      </c>
    </row>
    <row r="556" spans="1:19" s="3" customFormat="1" ht="15.6" outlineLevel="1" x14ac:dyDescent="0.3">
      <c r="A556" s="16">
        <f t="shared" si="37"/>
        <v>530</v>
      </c>
      <c r="B556" s="17" t="s">
        <v>587</v>
      </c>
      <c r="C556" s="44" t="s">
        <v>588</v>
      </c>
      <c r="D556" s="17" t="s">
        <v>589</v>
      </c>
      <c r="E556" s="96">
        <v>970330</v>
      </c>
      <c r="F556" s="18">
        <v>0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>
        <v>0</v>
      </c>
      <c r="M556" s="18">
        <v>0</v>
      </c>
      <c r="N556" s="18">
        <v>372.57</v>
      </c>
      <c r="O556" s="18">
        <v>970330</v>
      </c>
      <c r="P556" s="18">
        <v>0</v>
      </c>
      <c r="S556" s="45"/>
    </row>
    <row r="557" spans="1:19" s="3" customFormat="1" ht="15.6" outlineLevel="1" x14ac:dyDescent="0.3">
      <c r="A557" s="16">
        <f t="shared" si="37"/>
        <v>531</v>
      </c>
      <c r="B557" s="17" t="s">
        <v>587</v>
      </c>
      <c r="C557" s="44" t="s">
        <v>588</v>
      </c>
      <c r="D557" s="17" t="s">
        <v>590</v>
      </c>
      <c r="E557" s="96">
        <v>970330</v>
      </c>
      <c r="F557" s="18">
        <v>0</v>
      </c>
      <c r="G557" s="18">
        <v>0</v>
      </c>
      <c r="H557" s="18">
        <v>0</v>
      </c>
      <c r="I557" s="18">
        <v>0</v>
      </c>
      <c r="J557" s="18">
        <v>0</v>
      </c>
      <c r="K557" s="18">
        <v>0</v>
      </c>
      <c r="L557" s="18">
        <v>0</v>
      </c>
      <c r="M557" s="18">
        <v>0</v>
      </c>
      <c r="N557" s="18">
        <v>372.57</v>
      </c>
      <c r="O557" s="18">
        <v>970330</v>
      </c>
      <c r="P557" s="18">
        <v>0</v>
      </c>
    </row>
    <row r="558" spans="1:19" s="3" customFormat="1" ht="15.6" outlineLevel="1" x14ac:dyDescent="0.3">
      <c r="A558" s="16">
        <f t="shared" si="37"/>
        <v>532</v>
      </c>
      <c r="B558" s="17" t="s">
        <v>181</v>
      </c>
      <c r="C558" s="44" t="s">
        <v>63</v>
      </c>
      <c r="D558" s="17" t="s">
        <v>591</v>
      </c>
      <c r="E558" s="96">
        <v>6027289.0300000003</v>
      </c>
      <c r="F558" s="18">
        <v>0</v>
      </c>
      <c r="G558" s="18">
        <v>7078.88</v>
      </c>
      <c r="H558" s="18">
        <v>698</v>
      </c>
      <c r="I558" s="18">
        <v>1357078.1</v>
      </c>
      <c r="J558" s="18">
        <v>0</v>
      </c>
      <c r="K558" s="18">
        <v>0</v>
      </c>
      <c r="L558" s="18">
        <v>0</v>
      </c>
      <c r="M558" s="18">
        <v>0</v>
      </c>
      <c r="N558" s="18">
        <v>1047</v>
      </c>
      <c r="O558" s="18">
        <v>4640132.05</v>
      </c>
      <c r="P558" s="18">
        <v>23000</v>
      </c>
    </row>
    <row r="559" spans="1:19" s="3" customFormat="1" ht="15.6" outlineLevel="1" x14ac:dyDescent="0.3">
      <c r="A559" s="16">
        <f t="shared" si="37"/>
        <v>533</v>
      </c>
      <c r="B559" s="17" t="s">
        <v>587</v>
      </c>
      <c r="C559" s="44" t="s">
        <v>588</v>
      </c>
      <c r="D559" s="44" t="s">
        <v>795</v>
      </c>
      <c r="E559" s="96">
        <f t="shared" ref="E559:E564" si="38">F559+O559</f>
        <v>1766130</v>
      </c>
      <c r="F559" s="18">
        <v>495000</v>
      </c>
      <c r="G559" s="18">
        <v>0</v>
      </c>
      <c r="H559" s="18">
        <v>0</v>
      </c>
      <c r="I559" s="18">
        <v>0</v>
      </c>
      <c r="J559" s="18">
        <v>0</v>
      </c>
      <c r="K559" s="18">
        <v>0</v>
      </c>
      <c r="L559" s="18">
        <v>0</v>
      </c>
      <c r="M559" s="18">
        <v>0</v>
      </c>
      <c r="N559" s="18">
        <v>342.5</v>
      </c>
      <c r="O559" s="96">
        <v>1271130</v>
      </c>
      <c r="P559" s="18">
        <v>0</v>
      </c>
    </row>
    <row r="560" spans="1:19" s="3" customFormat="1" ht="15.6" outlineLevel="1" x14ac:dyDescent="0.3">
      <c r="A560" s="16">
        <f t="shared" si="37"/>
        <v>534</v>
      </c>
      <c r="B560" s="17" t="s">
        <v>587</v>
      </c>
      <c r="C560" s="44" t="s">
        <v>588</v>
      </c>
      <c r="D560" s="44" t="s">
        <v>796</v>
      </c>
      <c r="E560" s="96">
        <f t="shared" si="38"/>
        <v>1766130</v>
      </c>
      <c r="F560" s="18">
        <v>495000</v>
      </c>
      <c r="G560" s="18">
        <v>0</v>
      </c>
      <c r="H560" s="18">
        <v>0</v>
      </c>
      <c r="I560" s="18">
        <v>0</v>
      </c>
      <c r="J560" s="18">
        <v>0</v>
      </c>
      <c r="K560" s="18">
        <v>0</v>
      </c>
      <c r="L560" s="18">
        <v>0</v>
      </c>
      <c r="M560" s="18">
        <v>0</v>
      </c>
      <c r="N560" s="18">
        <v>342.3</v>
      </c>
      <c r="O560" s="96">
        <v>1271130</v>
      </c>
      <c r="P560" s="18">
        <v>0</v>
      </c>
    </row>
    <row r="561" spans="1:19" s="3" customFormat="1" ht="15.6" outlineLevel="1" x14ac:dyDescent="0.3">
      <c r="A561" s="16">
        <f t="shared" si="37"/>
        <v>535</v>
      </c>
      <c r="B561" s="17" t="s">
        <v>587</v>
      </c>
      <c r="C561" s="44" t="s">
        <v>588</v>
      </c>
      <c r="D561" s="44" t="s">
        <v>797</v>
      </c>
      <c r="E561" s="96">
        <f t="shared" si="38"/>
        <v>1766130</v>
      </c>
      <c r="F561" s="18">
        <v>495000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>
        <v>0</v>
      </c>
      <c r="M561" s="18">
        <v>0</v>
      </c>
      <c r="N561" s="18">
        <v>340.2</v>
      </c>
      <c r="O561" s="96">
        <v>1271130</v>
      </c>
      <c r="P561" s="18">
        <v>0</v>
      </c>
    </row>
    <row r="562" spans="1:19" s="3" customFormat="1" ht="15.6" outlineLevel="1" x14ac:dyDescent="0.3">
      <c r="A562" s="16">
        <f t="shared" si="37"/>
        <v>536</v>
      </c>
      <c r="B562" s="17" t="s">
        <v>587</v>
      </c>
      <c r="C562" s="44" t="s">
        <v>588</v>
      </c>
      <c r="D562" s="44" t="s">
        <v>798</v>
      </c>
      <c r="E562" s="96">
        <f t="shared" si="38"/>
        <v>1766130</v>
      </c>
      <c r="F562" s="18">
        <v>495000</v>
      </c>
      <c r="G562" s="18">
        <v>0</v>
      </c>
      <c r="H562" s="18">
        <v>0</v>
      </c>
      <c r="I562" s="18">
        <v>0</v>
      </c>
      <c r="J562" s="18">
        <v>0</v>
      </c>
      <c r="K562" s="18">
        <v>0</v>
      </c>
      <c r="L562" s="18">
        <v>0</v>
      </c>
      <c r="M562" s="18">
        <v>0</v>
      </c>
      <c r="N562" s="18">
        <v>341.9</v>
      </c>
      <c r="O562" s="96">
        <v>1271130</v>
      </c>
      <c r="P562" s="18">
        <v>0</v>
      </c>
    </row>
    <row r="563" spans="1:19" s="3" customFormat="1" ht="15.6" outlineLevel="1" x14ac:dyDescent="0.3">
      <c r="A563" s="16">
        <f t="shared" si="37"/>
        <v>537</v>
      </c>
      <c r="B563" s="17" t="s">
        <v>587</v>
      </c>
      <c r="C563" s="44" t="s">
        <v>588</v>
      </c>
      <c r="D563" s="44" t="s">
        <v>799</v>
      </c>
      <c r="E563" s="96">
        <f t="shared" si="38"/>
        <v>1766130</v>
      </c>
      <c r="F563" s="18">
        <v>495000</v>
      </c>
      <c r="G563" s="18">
        <v>0</v>
      </c>
      <c r="H563" s="18">
        <v>0</v>
      </c>
      <c r="I563" s="18">
        <v>0</v>
      </c>
      <c r="J563" s="18">
        <v>0</v>
      </c>
      <c r="K563" s="18">
        <v>0</v>
      </c>
      <c r="L563" s="18">
        <v>0</v>
      </c>
      <c r="M563" s="18">
        <v>0</v>
      </c>
      <c r="N563" s="18">
        <v>340.4</v>
      </c>
      <c r="O563" s="96">
        <v>1271130</v>
      </c>
      <c r="P563" s="18">
        <v>0</v>
      </c>
    </row>
    <row r="564" spans="1:19" s="3" customFormat="1" ht="15.6" outlineLevel="1" x14ac:dyDescent="0.3">
      <c r="A564" s="16">
        <f t="shared" si="37"/>
        <v>538</v>
      </c>
      <c r="B564" s="17" t="s">
        <v>587</v>
      </c>
      <c r="C564" s="44" t="s">
        <v>588</v>
      </c>
      <c r="D564" s="44" t="s">
        <v>800</v>
      </c>
      <c r="E564" s="96">
        <f t="shared" si="38"/>
        <v>1766130</v>
      </c>
      <c r="F564" s="18">
        <v>495000</v>
      </c>
      <c r="G564" s="18">
        <v>0</v>
      </c>
      <c r="H564" s="18">
        <v>0</v>
      </c>
      <c r="I564" s="18">
        <v>0</v>
      </c>
      <c r="J564" s="18">
        <v>0</v>
      </c>
      <c r="K564" s="18">
        <v>0</v>
      </c>
      <c r="L564" s="18">
        <v>0</v>
      </c>
      <c r="M564" s="18">
        <v>0</v>
      </c>
      <c r="N564" s="18">
        <v>344.8</v>
      </c>
      <c r="O564" s="96">
        <v>1271130</v>
      </c>
      <c r="P564" s="18">
        <v>0</v>
      </c>
    </row>
    <row r="565" spans="1:19" s="3" customFormat="1" ht="15.6" x14ac:dyDescent="0.3">
      <c r="A565" s="16">
        <f t="shared" si="37"/>
        <v>539</v>
      </c>
      <c r="B565" s="54" t="s">
        <v>532</v>
      </c>
      <c r="C565" s="55"/>
      <c r="D565" s="56"/>
      <c r="E565" s="97">
        <f t="shared" ref="E565:P565" si="39">SUM(E542:E564)</f>
        <v>74835310</v>
      </c>
      <c r="F565" s="97">
        <f t="shared" si="39"/>
        <v>4604725.63</v>
      </c>
      <c r="G565" s="97">
        <f t="shared" si="39"/>
        <v>197886.47999999998</v>
      </c>
      <c r="H565" s="97">
        <f t="shared" si="39"/>
        <v>9596.1</v>
      </c>
      <c r="I565" s="97">
        <f t="shared" si="39"/>
        <v>16609971.470000001</v>
      </c>
      <c r="J565" s="97">
        <f t="shared" si="39"/>
        <v>0</v>
      </c>
      <c r="K565" s="97">
        <f t="shared" si="39"/>
        <v>0</v>
      </c>
      <c r="L565" s="97">
        <f t="shared" si="39"/>
        <v>126.6</v>
      </c>
      <c r="M565" s="97">
        <f t="shared" si="39"/>
        <v>85067</v>
      </c>
      <c r="N565" s="97">
        <f t="shared" si="39"/>
        <v>19026.439999999999</v>
      </c>
      <c r="O565" s="97">
        <f t="shared" si="39"/>
        <v>53245659.419999994</v>
      </c>
      <c r="P565" s="97">
        <f t="shared" si="39"/>
        <v>92000</v>
      </c>
    </row>
    <row r="566" spans="1:19" s="45" customFormat="1" ht="18" customHeight="1" x14ac:dyDescent="0.3">
      <c r="A566" s="54" t="s">
        <v>121</v>
      </c>
      <c r="B566" s="55"/>
      <c r="C566" s="55"/>
      <c r="D566" s="55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101"/>
      <c r="Q566" s="3"/>
      <c r="R566" s="3"/>
      <c r="S566" s="3"/>
    </row>
    <row r="567" spans="1:19" s="3" customFormat="1" ht="15.6" outlineLevel="1" x14ac:dyDescent="0.3">
      <c r="A567" s="16">
        <f>A565+1</f>
        <v>540</v>
      </c>
      <c r="B567" s="17" t="s">
        <v>121</v>
      </c>
      <c r="C567" s="44" t="s">
        <v>447</v>
      </c>
      <c r="D567" s="17" t="s">
        <v>439</v>
      </c>
      <c r="E567" s="18">
        <v>1521455</v>
      </c>
      <c r="F567" s="18">
        <v>0</v>
      </c>
      <c r="G567" s="18">
        <v>0</v>
      </c>
      <c r="H567" s="18">
        <v>450</v>
      </c>
      <c r="I567" s="18">
        <v>878130</v>
      </c>
      <c r="J567" s="18">
        <v>0</v>
      </c>
      <c r="K567" s="18">
        <v>0</v>
      </c>
      <c r="L567" s="18">
        <v>0</v>
      </c>
      <c r="M567" s="18">
        <v>0</v>
      </c>
      <c r="N567" s="18">
        <v>198</v>
      </c>
      <c r="O567" s="18">
        <v>643325</v>
      </c>
      <c r="P567" s="18">
        <v>0</v>
      </c>
    </row>
    <row r="568" spans="1:19" s="3" customFormat="1" ht="15.6" outlineLevel="1" x14ac:dyDescent="0.3">
      <c r="A568" s="16">
        <f t="shared" ref="A568:A576" si="40">A567+1</f>
        <v>541</v>
      </c>
      <c r="B568" s="17" t="s">
        <v>121</v>
      </c>
      <c r="C568" s="44" t="s">
        <v>447</v>
      </c>
      <c r="D568" s="17" t="s">
        <v>440</v>
      </c>
      <c r="E568" s="18">
        <v>472103</v>
      </c>
      <c r="F568" s="18">
        <v>0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>
        <v>0</v>
      </c>
      <c r="M568" s="18">
        <v>0</v>
      </c>
      <c r="N568" s="18">
        <v>246.4</v>
      </c>
      <c r="O568" s="18">
        <v>472103</v>
      </c>
      <c r="P568" s="18">
        <v>0</v>
      </c>
    </row>
    <row r="569" spans="1:19" s="3" customFormat="1" ht="15.6" outlineLevel="1" x14ac:dyDescent="0.3">
      <c r="A569" s="16">
        <f t="shared" si="40"/>
        <v>542</v>
      </c>
      <c r="B569" s="17" t="s">
        <v>121</v>
      </c>
      <c r="C569" s="44" t="s">
        <v>447</v>
      </c>
      <c r="D569" s="17" t="s">
        <v>441</v>
      </c>
      <c r="E569" s="18">
        <v>544139</v>
      </c>
      <c r="F569" s="18">
        <v>0</v>
      </c>
      <c r="G569" s="18">
        <v>0</v>
      </c>
      <c r="H569" s="18">
        <v>0</v>
      </c>
      <c r="I569" s="18">
        <v>0</v>
      </c>
      <c r="J569" s="18">
        <v>0</v>
      </c>
      <c r="K569" s="18">
        <v>0</v>
      </c>
      <c r="L569" s="18">
        <v>0</v>
      </c>
      <c r="M569" s="18">
        <v>0</v>
      </c>
      <c r="N569" s="18">
        <v>291.5</v>
      </c>
      <c r="O569" s="18">
        <v>544139</v>
      </c>
      <c r="P569" s="18">
        <v>0</v>
      </c>
    </row>
    <row r="570" spans="1:19" s="3" customFormat="1" ht="15.6" outlineLevel="1" x14ac:dyDescent="0.3">
      <c r="A570" s="16">
        <f t="shared" si="40"/>
        <v>543</v>
      </c>
      <c r="B570" s="17" t="s">
        <v>121</v>
      </c>
      <c r="C570" s="44" t="s">
        <v>447</v>
      </c>
      <c r="D570" s="17" t="s">
        <v>442</v>
      </c>
      <c r="E570" s="18">
        <v>1221584</v>
      </c>
      <c r="F570" s="18">
        <v>0</v>
      </c>
      <c r="G570" s="18">
        <v>0</v>
      </c>
      <c r="H570" s="18">
        <v>364</v>
      </c>
      <c r="I570" s="18">
        <v>1221584</v>
      </c>
      <c r="J570" s="18">
        <v>0</v>
      </c>
      <c r="K570" s="18">
        <v>0</v>
      </c>
      <c r="L570" s="18">
        <v>0</v>
      </c>
      <c r="M570" s="18">
        <v>0</v>
      </c>
      <c r="N570" s="18">
        <v>0</v>
      </c>
      <c r="O570" s="18">
        <v>0</v>
      </c>
      <c r="P570" s="18">
        <v>0</v>
      </c>
    </row>
    <row r="571" spans="1:19" s="3" customFormat="1" ht="15.6" outlineLevel="1" x14ac:dyDescent="0.3">
      <c r="A571" s="16">
        <f t="shared" si="40"/>
        <v>544</v>
      </c>
      <c r="B571" s="17" t="s">
        <v>121</v>
      </c>
      <c r="C571" s="44" t="s">
        <v>447</v>
      </c>
      <c r="D571" s="17" t="s">
        <v>446</v>
      </c>
      <c r="E571" s="18">
        <v>405567</v>
      </c>
      <c r="F571" s="18">
        <v>0</v>
      </c>
      <c r="G571" s="18">
        <v>0</v>
      </c>
      <c r="H571" s="18">
        <v>905.3</v>
      </c>
      <c r="I571" s="18">
        <v>405567</v>
      </c>
      <c r="J571" s="18">
        <v>0</v>
      </c>
      <c r="K571" s="18">
        <v>0</v>
      </c>
      <c r="L571" s="18">
        <v>0</v>
      </c>
      <c r="M571" s="18">
        <v>0</v>
      </c>
      <c r="N571" s="18">
        <v>0</v>
      </c>
      <c r="O571" s="18">
        <v>0</v>
      </c>
      <c r="P571" s="18">
        <v>0</v>
      </c>
    </row>
    <row r="572" spans="1:19" s="3" customFormat="1" ht="15.6" outlineLevel="1" x14ac:dyDescent="0.3">
      <c r="A572" s="16">
        <f t="shared" si="40"/>
        <v>545</v>
      </c>
      <c r="B572" s="17" t="s">
        <v>121</v>
      </c>
      <c r="C572" s="44" t="s">
        <v>448</v>
      </c>
      <c r="D572" s="17" t="s">
        <v>443</v>
      </c>
      <c r="E572" s="18">
        <v>1049615</v>
      </c>
      <c r="F572" s="18">
        <v>0</v>
      </c>
      <c r="G572" s="18">
        <v>0</v>
      </c>
      <c r="H572" s="18">
        <v>304.8</v>
      </c>
      <c r="I572" s="18">
        <v>1049615</v>
      </c>
      <c r="J572" s="18">
        <v>0</v>
      </c>
      <c r="K572" s="18">
        <v>0</v>
      </c>
      <c r="L572" s="18">
        <v>0</v>
      </c>
      <c r="M572" s="18">
        <v>0</v>
      </c>
      <c r="N572" s="18">
        <v>0</v>
      </c>
      <c r="O572" s="18">
        <v>0</v>
      </c>
      <c r="P572" s="18">
        <v>0</v>
      </c>
    </row>
    <row r="573" spans="1:19" s="3" customFormat="1" ht="15.6" outlineLevel="1" x14ac:dyDescent="0.3">
      <c r="A573" s="16">
        <f t="shared" si="40"/>
        <v>546</v>
      </c>
      <c r="B573" s="17" t="s">
        <v>121</v>
      </c>
      <c r="C573" s="44" t="s">
        <v>447</v>
      </c>
      <c r="D573" s="17" t="s">
        <v>444</v>
      </c>
      <c r="E573" s="18">
        <v>4578263</v>
      </c>
      <c r="F573" s="18">
        <v>0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>
        <v>0</v>
      </c>
      <c r="M573" s="18">
        <v>0</v>
      </c>
      <c r="N573" s="18">
        <v>337</v>
      </c>
      <c r="O573" s="18">
        <v>4578263</v>
      </c>
      <c r="P573" s="18">
        <v>0</v>
      </c>
    </row>
    <row r="574" spans="1:19" s="3" customFormat="1" ht="15.6" outlineLevel="1" x14ac:dyDescent="0.3">
      <c r="A574" s="16">
        <f t="shared" si="40"/>
        <v>547</v>
      </c>
      <c r="B574" s="17" t="s">
        <v>121</v>
      </c>
      <c r="C574" s="44" t="s">
        <v>447</v>
      </c>
      <c r="D574" s="17" t="s">
        <v>445</v>
      </c>
      <c r="E574" s="18">
        <v>840578</v>
      </c>
      <c r="F574" s="18">
        <v>0</v>
      </c>
      <c r="G574" s="18">
        <v>0</v>
      </c>
      <c r="H574" s="18">
        <v>364</v>
      </c>
      <c r="I574" s="18">
        <v>840578</v>
      </c>
      <c r="J574" s="18">
        <v>0</v>
      </c>
      <c r="K574" s="18">
        <v>0</v>
      </c>
      <c r="L574" s="18">
        <v>0</v>
      </c>
      <c r="M574" s="18">
        <v>0</v>
      </c>
      <c r="N574" s="18">
        <v>0</v>
      </c>
      <c r="O574" s="18">
        <v>0</v>
      </c>
      <c r="P574" s="18">
        <v>0</v>
      </c>
    </row>
    <row r="575" spans="1:19" s="3" customFormat="1" ht="15.6" x14ac:dyDescent="0.3">
      <c r="A575" s="16">
        <f t="shared" si="40"/>
        <v>548</v>
      </c>
      <c r="B575" s="54" t="s">
        <v>532</v>
      </c>
      <c r="C575" s="55"/>
      <c r="D575" s="56"/>
      <c r="E575" s="97">
        <f>SUM(E567:E574)</f>
        <v>10633304</v>
      </c>
      <c r="F575" s="97">
        <f t="shared" ref="F575:P575" si="41">SUM(F567:F574)</f>
        <v>0</v>
      </c>
      <c r="G575" s="97">
        <f t="shared" si="41"/>
        <v>0</v>
      </c>
      <c r="H575" s="97">
        <f t="shared" si="41"/>
        <v>2388.1</v>
      </c>
      <c r="I575" s="97">
        <f t="shared" si="41"/>
        <v>4395474</v>
      </c>
      <c r="J575" s="97">
        <f t="shared" si="41"/>
        <v>0</v>
      </c>
      <c r="K575" s="97">
        <f t="shared" si="41"/>
        <v>0</v>
      </c>
      <c r="L575" s="97">
        <f t="shared" si="41"/>
        <v>0</v>
      </c>
      <c r="M575" s="97">
        <f t="shared" si="41"/>
        <v>0</v>
      </c>
      <c r="N575" s="97">
        <f t="shared" si="41"/>
        <v>1072.9000000000001</v>
      </c>
      <c r="O575" s="97">
        <f t="shared" si="41"/>
        <v>6237830</v>
      </c>
      <c r="P575" s="97">
        <f t="shared" si="41"/>
        <v>0</v>
      </c>
    </row>
    <row r="576" spans="1:19" s="3" customFormat="1" ht="15.6" x14ac:dyDescent="0.3">
      <c r="A576" s="16">
        <f t="shared" si="40"/>
        <v>549</v>
      </c>
      <c r="B576" s="54" t="s">
        <v>544</v>
      </c>
      <c r="C576" s="55"/>
      <c r="D576" s="56"/>
      <c r="E576" s="100">
        <f t="shared" ref="E576:P576" si="42">E575+E565+E540+E526+E456+E426+E409+E379+E376+E371+E357+E333+E326+E302+E134+E120+E96+E63+E38+E22+E477</f>
        <v>1124478597.77</v>
      </c>
      <c r="F576" s="100">
        <f t="shared" si="42"/>
        <v>108268837.18000001</v>
      </c>
      <c r="G576" s="100">
        <f t="shared" si="42"/>
        <v>3511557.34</v>
      </c>
      <c r="H576" s="100">
        <f t="shared" si="42"/>
        <v>227897.02999999997</v>
      </c>
      <c r="I576" s="100">
        <f t="shared" si="42"/>
        <v>407362609.74000001</v>
      </c>
      <c r="J576" s="100">
        <f t="shared" si="42"/>
        <v>551.9</v>
      </c>
      <c r="K576" s="100">
        <f t="shared" si="42"/>
        <v>161367110.96000001</v>
      </c>
      <c r="L576" s="100">
        <f t="shared" si="42"/>
        <v>6657.2999999999993</v>
      </c>
      <c r="M576" s="100">
        <f t="shared" si="42"/>
        <v>19095452.75</v>
      </c>
      <c r="N576" s="100">
        <f t="shared" si="42"/>
        <v>144512.57</v>
      </c>
      <c r="O576" s="100">
        <f t="shared" si="42"/>
        <v>421845711.80000001</v>
      </c>
      <c r="P576" s="100">
        <f t="shared" si="42"/>
        <v>3025800</v>
      </c>
    </row>
    <row r="578" spans="1:19" x14ac:dyDescent="0.25">
      <c r="E578" s="60"/>
      <c r="F578" s="93"/>
      <c r="G578" s="113"/>
      <c r="H578" s="113"/>
    </row>
    <row r="579" spans="1:19" s="3" customFormat="1" ht="79.2" customHeight="1" x14ac:dyDescent="0.65">
      <c r="A579" s="176"/>
      <c r="B579" s="176"/>
      <c r="C579" s="176"/>
      <c r="D579" s="176"/>
      <c r="E579" s="176"/>
      <c r="F579" s="59"/>
      <c r="G579" s="19"/>
      <c r="H579" s="19"/>
      <c r="I579" s="19"/>
      <c r="J579" s="19"/>
      <c r="K579" s="19"/>
      <c r="L579" s="177"/>
      <c r="M579" s="177"/>
      <c r="N579" s="177"/>
      <c r="O579" s="177"/>
      <c r="P579" s="177"/>
      <c r="Q579" s="14"/>
      <c r="R579" s="14"/>
      <c r="S579" s="14"/>
    </row>
    <row r="580" spans="1:19" s="3" customFormat="1" ht="27.6" customHeight="1" x14ac:dyDescent="0.6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4"/>
      <c r="R580" s="14"/>
      <c r="S580" s="14"/>
    </row>
    <row r="581" spans="1:19" s="3" customFormat="1" ht="27.6" customHeight="1" x14ac:dyDescent="0.6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4"/>
      <c r="R581" s="14"/>
      <c r="S581" s="14"/>
    </row>
    <row r="582" spans="1:19" s="3" customFormat="1" ht="82.95" customHeight="1" x14ac:dyDescent="0.65">
      <c r="A582" s="182"/>
      <c r="B582" s="182"/>
      <c r="C582" s="182"/>
      <c r="D582" s="182"/>
      <c r="E582" s="182"/>
      <c r="F582" s="19"/>
      <c r="G582" s="19"/>
      <c r="H582" s="19"/>
      <c r="I582" s="19"/>
      <c r="J582" s="19"/>
      <c r="K582" s="19"/>
      <c r="L582" s="177"/>
      <c r="M582" s="177"/>
      <c r="N582" s="177"/>
      <c r="O582" s="177"/>
      <c r="P582" s="177"/>
      <c r="Q582" s="14"/>
      <c r="R582" s="14"/>
      <c r="S582" s="14"/>
    </row>
  </sheetData>
  <mergeCells count="18">
    <mergeCell ref="A582:E582"/>
    <mergeCell ref="L582:P582"/>
    <mergeCell ref="H4:I4"/>
    <mergeCell ref="J4:K4"/>
    <mergeCell ref="L4:M4"/>
    <mergeCell ref="N4:O4"/>
    <mergeCell ref="K1:P1"/>
    <mergeCell ref="A579:E579"/>
    <mergeCell ref="L579:P579"/>
    <mergeCell ref="A2:P2"/>
    <mergeCell ref="N3:P3"/>
    <mergeCell ref="B4:B5"/>
    <mergeCell ref="A4:A5"/>
    <mergeCell ref="C4:C5"/>
    <mergeCell ref="D4:D5"/>
    <mergeCell ref="E4:E5"/>
    <mergeCell ref="F4:F5"/>
    <mergeCell ref="G4:G5"/>
  </mergeCells>
  <pageMargins left="0.31496062992125984" right="0.19685039370078741" top="1.1811023622047245" bottom="0.55000000000000004" header="0.31496062992125984" footer="0.31496062992125984"/>
  <pageSetup paperSize="9" scale="46" fitToHeight="0" orientation="landscape" r:id="rId1"/>
  <headerFooter differentFirst="1">
    <oddFooter>&amp;C&amp;20&amp;P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E97"/>
  <sheetViews>
    <sheetView tabSelected="1" view="pageBreakPreview" topLeftCell="A52" zoomScale="60" zoomScaleNormal="55" workbookViewId="0">
      <selection activeCell="A97" sqref="A97:B97"/>
    </sheetView>
  </sheetViews>
  <sheetFormatPr defaultRowHeight="14.4" x14ac:dyDescent="0.3"/>
  <cols>
    <col min="1" max="1" width="5.5546875" style="25" customWidth="1"/>
    <col min="2" max="2" width="43" customWidth="1"/>
    <col min="3" max="3" width="19.6640625" customWidth="1"/>
    <col min="4" max="4" width="41.33203125" customWidth="1"/>
    <col min="5" max="5" width="22.44140625" customWidth="1"/>
    <col min="7" max="7" width="33.44140625" customWidth="1"/>
    <col min="8" max="8" width="24.6640625" customWidth="1"/>
  </cols>
  <sheetData>
    <row r="2" spans="1:5" s="3" customFormat="1" ht="74.400000000000006" customHeight="1" x14ac:dyDescent="0.25">
      <c r="A2" s="26"/>
      <c r="D2" s="185" t="s">
        <v>563</v>
      </c>
      <c r="E2" s="185"/>
    </row>
    <row r="3" spans="1:5" s="3" customFormat="1" ht="109.8" customHeight="1" x14ac:dyDescent="0.3">
      <c r="A3" s="187" t="s">
        <v>562</v>
      </c>
      <c r="B3" s="187"/>
      <c r="C3" s="187"/>
      <c r="D3" s="187"/>
      <c r="E3" s="187"/>
    </row>
    <row r="4" spans="1:5" ht="6" customHeight="1" x14ac:dyDescent="0.3"/>
    <row r="5" spans="1:5" ht="18" x14ac:dyDescent="0.35">
      <c r="D5" s="186" t="s">
        <v>229</v>
      </c>
      <c r="E5" s="186"/>
    </row>
    <row r="6" spans="1:5" ht="44.4" customHeight="1" x14ac:dyDescent="0.3">
      <c r="A6" s="28" t="s">
        <v>0</v>
      </c>
      <c r="B6" s="28" t="s">
        <v>561</v>
      </c>
      <c r="C6" s="28" t="s">
        <v>1</v>
      </c>
      <c r="D6" s="28" t="s">
        <v>2</v>
      </c>
      <c r="E6" s="28" t="s">
        <v>5</v>
      </c>
    </row>
    <row r="7" spans="1:5" ht="15" x14ac:dyDescent="0.25">
      <c r="A7" s="28">
        <v>1</v>
      </c>
      <c r="B7" s="28">
        <v>2</v>
      </c>
      <c r="C7" s="28">
        <v>3</v>
      </c>
      <c r="D7" s="28">
        <v>4</v>
      </c>
      <c r="E7" s="28">
        <v>5</v>
      </c>
    </row>
    <row r="8" spans="1:5" x14ac:dyDescent="0.3">
      <c r="A8" s="190" t="s">
        <v>201</v>
      </c>
      <c r="B8" s="191"/>
      <c r="C8" s="191"/>
      <c r="D8" s="191"/>
      <c r="E8" s="192"/>
    </row>
    <row r="9" spans="1:5" x14ac:dyDescent="0.3">
      <c r="A9" s="28">
        <v>1</v>
      </c>
      <c r="B9" s="30" t="s">
        <v>188</v>
      </c>
      <c r="C9" s="30" t="s">
        <v>560</v>
      </c>
      <c r="D9" s="30" t="s">
        <v>476</v>
      </c>
      <c r="E9" s="29">
        <v>408778</v>
      </c>
    </row>
    <row r="10" spans="1:5" x14ac:dyDescent="0.3">
      <c r="A10" s="28">
        <f>A9+1</f>
        <v>2</v>
      </c>
      <c r="B10" s="30" t="s">
        <v>189</v>
      </c>
      <c r="C10" s="30" t="s">
        <v>449</v>
      </c>
      <c r="D10" s="30" t="s">
        <v>450</v>
      </c>
      <c r="E10" s="29">
        <v>2432640.4300000002</v>
      </c>
    </row>
    <row r="11" spans="1:5" x14ac:dyDescent="0.3">
      <c r="A11" s="28">
        <f>A10+1</f>
        <v>3</v>
      </c>
      <c r="B11" s="188" t="s">
        <v>556</v>
      </c>
      <c r="C11" s="188"/>
      <c r="D11" s="188"/>
      <c r="E11" s="27">
        <f>SUM(E9:E10)</f>
        <v>2841418.43</v>
      </c>
    </row>
    <row r="12" spans="1:5" x14ac:dyDescent="0.3">
      <c r="A12" s="190" t="s">
        <v>26</v>
      </c>
      <c r="B12" s="191"/>
      <c r="C12" s="191"/>
      <c r="D12" s="191"/>
      <c r="E12" s="192"/>
    </row>
    <row r="13" spans="1:5" x14ac:dyDescent="0.3">
      <c r="A13" s="28">
        <f>A11+1</f>
        <v>4</v>
      </c>
      <c r="B13" s="15" t="s">
        <v>211</v>
      </c>
      <c r="C13" s="30" t="s">
        <v>24</v>
      </c>
      <c r="D13" s="30" t="s">
        <v>14</v>
      </c>
      <c r="E13" s="29">
        <v>2047850</v>
      </c>
    </row>
    <row r="14" spans="1:5" x14ac:dyDescent="0.3">
      <c r="A14" s="28">
        <f>A13+1</f>
        <v>5</v>
      </c>
      <c r="B14" s="15" t="s">
        <v>211</v>
      </c>
      <c r="C14" s="30" t="s">
        <v>24</v>
      </c>
      <c r="D14" s="30" t="s">
        <v>15</v>
      </c>
      <c r="E14" s="29">
        <v>809944</v>
      </c>
    </row>
    <row r="15" spans="1:5" x14ac:dyDescent="0.3">
      <c r="A15" s="28">
        <f>A14+1</f>
        <v>6</v>
      </c>
      <c r="B15" s="188" t="s">
        <v>556</v>
      </c>
      <c r="C15" s="188"/>
      <c r="D15" s="188"/>
      <c r="E15" s="27">
        <f>SUM(E13:E14)</f>
        <v>2857794</v>
      </c>
    </row>
    <row r="16" spans="1:5" x14ac:dyDescent="0.3">
      <c r="A16" s="190" t="s">
        <v>470</v>
      </c>
      <c r="B16" s="191"/>
      <c r="C16" s="191"/>
      <c r="D16" s="191"/>
      <c r="E16" s="192"/>
    </row>
    <row r="17" spans="1:5" x14ac:dyDescent="0.3">
      <c r="A17" s="31">
        <f>A15+1</f>
        <v>7</v>
      </c>
      <c r="B17" s="33" t="s">
        <v>192</v>
      </c>
      <c r="C17" s="33" t="s">
        <v>122</v>
      </c>
      <c r="D17" s="33" t="s">
        <v>451</v>
      </c>
      <c r="E17" s="34">
        <v>1192458.55</v>
      </c>
    </row>
    <row r="18" spans="1:5" x14ac:dyDescent="0.3">
      <c r="A18" s="31">
        <f>A17+1</f>
        <v>8</v>
      </c>
      <c r="B18" s="33" t="s">
        <v>192</v>
      </c>
      <c r="C18" s="33" t="s">
        <v>122</v>
      </c>
      <c r="D18" s="33" t="s">
        <v>452</v>
      </c>
      <c r="E18" s="34">
        <v>9532724</v>
      </c>
    </row>
    <row r="19" spans="1:5" x14ac:dyDescent="0.3">
      <c r="A19" s="28">
        <f>A18+1</f>
        <v>9</v>
      </c>
      <c r="B19" s="188" t="s">
        <v>556</v>
      </c>
      <c r="C19" s="188"/>
      <c r="D19" s="188"/>
      <c r="E19" s="27">
        <f>SUM(E17:E18)</f>
        <v>10725182.550000001</v>
      </c>
    </row>
    <row r="20" spans="1:5" x14ac:dyDescent="0.3">
      <c r="A20" s="190" t="s">
        <v>214</v>
      </c>
      <c r="B20" s="191"/>
      <c r="C20" s="191"/>
      <c r="D20" s="191"/>
      <c r="E20" s="192"/>
    </row>
    <row r="21" spans="1:5" ht="15.6" x14ac:dyDescent="0.3">
      <c r="A21" s="28">
        <f>A19+1</f>
        <v>10</v>
      </c>
      <c r="B21" s="15" t="s">
        <v>214</v>
      </c>
      <c r="C21" s="30" t="s">
        <v>306</v>
      </c>
      <c r="D21" s="131" t="s">
        <v>787</v>
      </c>
      <c r="E21" s="82">
        <v>1541797.17</v>
      </c>
    </row>
    <row r="22" spans="1:5" ht="15.6" x14ac:dyDescent="0.3">
      <c r="A22" s="28">
        <f t="shared" ref="A22:A60" si="0">A21+1</f>
        <v>11</v>
      </c>
      <c r="B22" s="15" t="s">
        <v>214</v>
      </c>
      <c r="C22" s="30" t="s">
        <v>306</v>
      </c>
      <c r="D22" s="131" t="s">
        <v>756</v>
      </c>
      <c r="E22" s="82">
        <v>1731775.53</v>
      </c>
    </row>
    <row r="23" spans="1:5" ht="15.6" x14ac:dyDescent="0.3">
      <c r="A23" s="28">
        <f t="shared" si="0"/>
        <v>12</v>
      </c>
      <c r="B23" s="15" t="s">
        <v>214</v>
      </c>
      <c r="C23" s="30" t="s">
        <v>306</v>
      </c>
      <c r="D23" s="131" t="s">
        <v>459</v>
      </c>
      <c r="E23" s="82">
        <v>3300546</v>
      </c>
    </row>
    <row r="24" spans="1:5" ht="15.6" x14ac:dyDescent="0.3">
      <c r="A24" s="28">
        <f t="shared" si="0"/>
        <v>13</v>
      </c>
      <c r="B24" s="15" t="s">
        <v>214</v>
      </c>
      <c r="C24" s="30" t="s">
        <v>306</v>
      </c>
      <c r="D24" s="131" t="s">
        <v>757</v>
      </c>
      <c r="E24" s="82">
        <v>2901441.95</v>
      </c>
    </row>
    <row r="25" spans="1:5" ht="15.6" x14ac:dyDescent="0.3">
      <c r="A25" s="28">
        <f t="shared" si="0"/>
        <v>14</v>
      </c>
      <c r="B25" s="15" t="s">
        <v>214</v>
      </c>
      <c r="C25" s="30" t="s">
        <v>306</v>
      </c>
      <c r="D25" s="131" t="s">
        <v>758</v>
      </c>
      <c r="E25" s="82">
        <v>2283002.0699999998</v>
      </c>
    </row>
    <row r="26" spans="1:5" ht="15.6" x14ac:dyDescent="0.3">
      <c r="A26" s="28">
        <f t="shared" si="0"/>
        <v>15</v>
      </c>
      <c r="B26" s="15" t="s">
        <v>214</v>
      </c>
      <c r="C26" s="30" t="s">
        <v>306</v>
      </c>
      <c r="D26" s="131" t="s">
        <v>759</v>
      </c>
      <c r="E26" s="82">
        <v>5082014</v>
      </c>
    </row>
    <row r="27" spans="1:5" ht="15.6" x14ac:dyDescent="0.3">
      <c r="A27" s="28">
        <f t="shared" si="0"/>
        <v>16</v>
      </c>
      <c r="B27" s="15" t="s">
        <v>214</v>
      </c>
      <c r="C27" s="30" t="s">
        <v>306</v>
      </c>
      <c r="D27" s="131" t="s">
        <v>760</v>
      </c>
      <c r="E27" s="82">
        <v>6225296.1299999999</v>
      </c>
    </row>
    <row r="28" spans="1:5" ht="15.6" x14ac:dyDescent="0.3">
      <c r="A28" s="28">
        <f t="shared" si="0"/>
        <v>17</v>
      </c>
      <c r="B28" s="15" t="s">
        <v>214</v>
      </c>
      <c r="C28" s="30" t="s">
        <v>306</v>
      </c>
      <c r="D28" s="131" t="s">
        <v>458</v>
      </c>
      <c r="E28" s="82">
        <v>2859166</v>
      </c>
    </row>
    <row r="29" spans="1:5" ht="15.6" x14ac:dyDescent="0.3">
      <c r="A29" s="28">
        <f t="shared" si="0"/>
        <v>18</v>
      </c>
      <c r="B29" s="15" t="s">
        <v>214</v>
      </c>
      <c r="C29" s="30" t="s">
        <v>306</v>
      </c>
      <c r="D29" s="131" t="s">
        <v>950</v>
      </c>
      <c r="E29" s="82">
        <v>3534016.45</v>
      </c>
    </row>
    <row r="30" spans="1:5" ht="15.6" x14ac:dyDescent="0.3">
      <c r="A30" s="28">
        <f t="shared" si="0"/>
        <v>19</v>
      </c>
      <c r="B30" s="15" t="s">
        <v>214</v>
      </c>
      <c r="C30" s="30" t="s">
        <v>306</v>
      </c>
      <c r="D30" s="131" t="s">
        <v>761</v>
      </c>
      <c r="E30" s="82">
        <v>664098.94999999995</v>
      </c>
    </row>
    <row r="31" spans="1:5" ht="31.2" x14ac:dyDescent="0.3">
      <c r="A31" s="28">
        <f t="shared" si="0"/>
        <v>20</v>
      </c>
      <c r="B31" s="15" t="s">
        <v>214</v>
      </c>
      <c r="C31" s="30" t="s">
        <v>306</v>
      </c>
      <c r="D31" s="131" t="s">
        <v>762</v>
      </c>
      <c r="E31" s="82">
        <v>6516300</v>
      </c>
    </row>
    <row r="32" spans="1:5" ht="31.2" x14ac:dyDescent="0.3">
      <c r="A32" s="28">
        <f t="shared" si="0"/>
        <v>21</v>
      </c>
      <c r="B32" s="15" t="s">
        <v>214</v>
      </c>
      <c r="C32" s="30" t="s">
        <v>306</v>
      </c>
      <c r="D32" s="131" t="s">
        <v>947</v>
      </c>
      <c r="E32" s="82">
        <v>17627436</v>
      </c>
    </row>
    <row r="33" spans="1:5" ht="15.6" x14ac:dyDescent="0.3">
      <c r="A33" s="28">
        <f t="shared" si="0"/>
        <v>22</v>
      </c>
      <c r="B33" s="15" t="s">
        <v>214</v>
      </c>
      <c r="C33" s="30" t="s">
        <v>306</v>
      </c>
      <c r="D33" s="131" t="s">
        <v>763</v>
      </c>
      <c r="E33" s="82">
        <v>11939984</v>
      </c>
    </row>
    <row r="34" spans="1:5" ht="15.6" x14ac:dyDescent="0.3">
      <c r="A34" s="28">
        <f t="shared" si="0"/>
        <v>23</v>
      </c>
      <c r="B34" s="15" t="s">
        <v>214</v>
      </c>
      <c r="C34" s="30" t="s">
        <v>306</v>
      </c>
      <c r="D34" s="131" t="s">
        <v>764</v>
      </c>
      <c r="E34" s="82">
        <v>2144576.4900000002</v>
      </c>
    </row>
    <row r="35" spans="1:5" ht="15.6" x14ac:dyDescent="0.3">
      <c r="A35" s="28">
        <f t="shared" si="0"/>
        <v>24</v>
      </c>
      <c r="B35" s="15" t="s">
        <v>214</v>
      </c>
      <c r="C35" s="30" t="s">
        <v>306</v>
      </c>
      <c r="D35" s="131" t="s">
        <v>463</v>
      </c>
      <c r="E35" s="82">
        <v>23399640</v>
      </c>
    </row>
    <row r="36" spans="1:5" ht="15.6" x14ac:dyDescent="0.3">
      <c r="A36" s="28">
        <f t="shared" si="0"/>
        <v>25</v>
      </c>
      <c r="B36" s="15" t="s">
        <v>214</v>
      </c>
      <c r="C36" s="30" t="s">
        <v>306</v>
      </c>
      <c r="D36" s="131" t="s">
        <v>765</v>
      </c>
      <c r="E36" s="82">
        <v>15677754.039999999</v>
      </c>
    </row>
    <row r="37" spans="1:5" ht="15.6" x14ac:dyDescent="0.3">
      <c r="A37" s="28">
        <f t="shared" si="0"/>
        <v>26</v>
      </c>
      <c r="B37" s="15" t="s">
        <v>214</v>
      </c>
      <c r="C37" s="30" t="s">
        <v>306</v>
      </c>
      <c r="D37" s="131" t="s">
        <v>457</v>
      </c>
      <c r="E37" s="82">
        <v>2196010</v>
      </c>
    </row>
    <row r="38" spans="1:5" ht="15.6" x14ac:dyDescent="0.3">
      <c r="A38" s="28">
        <f t="shared" si="0"/>
        <v>27</v>
      </c>
      <c r="B38" s="15" t="s">
        <v>214</v>
      </c>
      <c r="C38" s="30" t="s">
        <v>306</v>
      </c>
      <c r="D38" s="131" t="s">
        <v>460</v>
      </c>
      <c r="E38" s="82">
        <v>5689538.1299999999</v>
      </c>
    </row>
    <row r="39" spans="1:5" ht="15.6" x14ac:dyDescent="0.3">
      <c r="A39" s="28">
        <f t="shared" si="0"/>
        <v>28</v>
      </c>
      <c r="B39" s="15" t="s">
        <v>214</v>
      </c>
      <c r="C39" s="30" t="s">
        <v>306</v>
      </c>
      <c r="D39" s="131" t="s">
        <v>792</v>
      </c>
      <c r="E39" s="82">
        <v>1711374</v>
      </c>
    </row>
    <row r="40" spans="1:5" ht="15.6" x14ac:dyDescent="0.3">
      <c r="A40" s="28">
        <f t="shared" si="0"/>
        <v>29</v>
      </c>
      <c r="B40" s="15" t="s">
        <v>214</v>
      </c>
      <c r="C40" s="30" t="s">
        <v>306</v>
      </c>
      <c r="D40" s="131" t="s">
        <v>462</v>
      </c>
      <c r="E40" s="82">
        <v>847719</v>
      </c>
    </row>
    <row r="41" spans="1:5" ht="15.6" x14ac:dyDescent="0.3">
      <c r="A41" s="28">
        <f t="shared" si="0"/>
        <v>30</v>
      </c>
      <c r="B41" s="15" t="s">
        <v>214</v>
      </c>
      <c r="C41" s="30" t="s">
        <v>306</v>
      </c>
      <c r="D41" s="131" t="s">
        <v>766</v>
      </c>
      <c r="E41" s="82">
        <v>374348</v>
      </c>
    </row>
    <row r="42" spans="1:5" ht="15.6" x14ac:dyDescent="0.3">
      <c r="A42" s="28">
        <f t="shared" si="0"/>
        <v>31</v>
      </c>
      <c r="B42" s="15" t="s">
        <v>214</v>
      </c>
      <c r="C42" s="30" t="s">
        <v>306</v>
      </c>
      <c r="D42" s="131" t="s">
        <v>767</v>
      </c>
      <c r="E42" s="82">
        <v>889294.17</v>
      </c>
    </row>
    <row r="43" spans="1:5" ht="46.8" x14ac:dyDescent="0.3">
      <c r="A43" s="28">
        <f t="shared" si="0"/>
        <v>32</v>
      </c>
      <c r="B43" s="15" t="s">
        <v>214</v>
      </c>
      <c r="C43" s="30" t="s">
        <v>306</v>
      </c>
      <c r="D43" s="131" t="s">
        <v>855</v>
      </c>
      <c r="E43" s="82">
        <v>24425557</v>
      </c>
    </row>
    <row r="44" spans="1:5" ht="15.6" x14ac:dyDescent="0.3">
      <c r="A44" s="28">
        <f t="shared" si="0"/>
        <v>33</v>
      </c>
      <c r="B44" s="15" t="s">
        <v>214</v>
      </c>
      <c r="C44" s="30" t="s">
        <v>306</v>
      </c>
      <c r="D44" s="131" t="s">
        <v>918</v>
      </c>
      <c r="E44" s="82">
        <v>3513235</v>
      </c>
    </row>
    <row r="45" spans="1:5" ht="15.6" x14ac:dyDescent="0.3">
      <c r="A45" s="28">
        <f t="shared" si="0"/>
        <v>34</v>
      </c>
      <c r="B45" s="15" t="s">
        <v>214</v>
      </c>
      <c r="C45" s="30" t="s">
        <v>306</v>
      </c>
      <c r="D45" s="131" t="s">
        <v>768</v>
      </c>
      <c r="E45" s="82">
        <v>1274356.8600000001</v>
      </c>
    </row>
    <row r="46" spans="1:5" ht="15.6" x14ac:dyDescent="0.3">
      <c r="A46" s="28">
        <f t="shared" si="0"/>
        <v>35</v>
      </c>
      <c r="B46" s="15" t="s">
        <v>214</v>
      </c>
      <c r="C46" s="30" t="s">
        <v>306</v>
      </c>
      <c r="D46" s="131" t="s">
        <v>769</v>
      </c>
      <c r="E46" s="82">
        <v>12327624</v>
      </c>
    </row>
    <row r="47" spans="1:5" ht="15.6" x14ac:dyDescent="0.3">
      <c r="A47" s="28">
        <f t="shared" si="0"/>
        <v>36</v>
      </c>
      <c r="B47" s="15" t="s">
        <v>214</v>
      </c>
      <c r="C47" s="30" t="s">
        <v>306</v>
      </c>
      <c r="D47" s="131" t="s">
        <v>770</v>
      </c>
      <c r="E47" s="82">
        <v>2664955.17</v>
      </c>
    </row>
    <row r="48" spans="1:5" ht="31.2" x14ac:dyDescent="0.3">
      <c r="A48" s="28">
        <f t="shared" si="0"/>
        <v>37</v>
      </c>
      <c r="B48" s="15" t="s">
        <v>214</v>
      </c>
      <c r="C48" s="32" t="s">
        <v>306</v>
      </c>
      <c r="D48" s="131" t="s">
        <v>791</v>
      </c>
      <c r="E48" s="82">
        <v>11690465.789999999</v>
      </c>
    </row>
    <row r="49" spans="1:5" ht="15.6" x14ac:dyDescent="0.3">
      <c r="A49" s="28">
        <f t="shared" si="0"/>
        <v>38</v>
      </c>
      <c r="B49" s="15" t="s">
        <v>214</v>
      </c>
      <c r="C49" s="30" t="s">
        <v>306</v>
      </c>
      <c r="D49" s="131" t="s">
        <v>456</v>
      </c>
      <c r="E49" s="82">
        <v>1337912.45</v>
      </c>
    </row>
    <row r="50" spans="1:5" ht="15.6" x14ac:dyDescent="0.3">
      <c r="A50" s="28">
        <f t="shared" si="0"/>
        <v>39</v>
      </c>
      <c r="B50" s="15" t="s">
        <v>214</v>
      </c>
      <c r="C50" s="30" t="s">
        <v>306</v>
      </c>
      <c r="D50" s="131" t="s">
        <v>771</v>
      </c>
      <c r="E50" s="82">
        <v>3551531</v>
      </c>
    </row>
    <row r="51" spans="1:5" ht="15.6" x14ac:dyDescent="0.3">
      <c r="A51" s="28">
        <f t="shared" si="0"/>
        <v>40</v>
      </c>
      <c r="B51" s="15" t="s">
        <v>214</v>
      </c>
      <c r="C51" s="30" t="s">
        <v>306</v>
      </c>
      <c r="D51" s="131" t="s">
        <v>464</v>
      </c>
      <c r="E51" s="82">
        <v>1034872.27</v>
      </c>
    </row>
    <row r="52" spans="1:5" ht="15.6" x14ac:dyDescent="0.3">
      <c r="A52" s="28">
        <f t="shared" si="0"/>
        <v>41</v>
      </c>
      <c r="B52" s="15" t="s">
        <v>214</v>
      </c>
      <c r="C52" s="30" t="s">
        <v>306</v>
      </c>
      <c r="D52" s="131" t="s">
        <v>772</v>
      </c>
      <c r="E52" s="82">
        <v>1697974</v>
      </c>
    </row>
    <row r="53" spans="1:5" ht="15.6" x14ac:dyDescent="0.3">
      <c r="A53" s="28">
        <f t="shared" si="0"/>
        <v>42</v>
      </c>
      <c r="B53" s="15" t="s">
        <v>214</v>
      </c>
      <c r="C53" s="30" t="s">
        <v>306</v>
      </c>
      <c r="D53" s="131" t="s">
        <v>465</v>
      </c>
      <c r="E53" s="82">
        <v>2062584</v>
      </c>
    </row>
    <row r="54" spans="1:5" ht="15.6" x14ac:dyDescent="0.3">
      <c r="A54" s="28">
        <f t="shared" si="0"/>
        <v>43</v>
      </c>
      <c r="B54" s="15" t="s">
        <v>214</v>
      </c>
      <c r="C54" s="30" t="s">
        <v>306</v>
      </c>
      <c r="D54" s="131" t="s">
        <v>461</v>
      </c>
      <c r="E54" s="82">
        <v>2639129</v>
      </c>
    </row>
    <row r="55" spans="1:5" ht="15.6" x14ac:dyDescent="0.3">
      <c r="A55" s="28">
        <f t="shared" si="0"/>
        <v>44</v>
      </c>
      <c r="B55" s="15" t="s">
        <v>214</v>
      </c>
      <c r="C55" s="30" t="s">
        <v>306</v>
      </c>
      <c r="D55" s="131" t="s">
        <v>788</v>
      </c>
      <c r="E55" s="82">
        <v>12721607</v>
      </c>
    </row>
    <row r="56" spans="1:5" ht="15.6" x14ac:dyDescent="0.3">
      <c r="A56" s="28">
        <f t="shared" si="0"/>
        <v>45</v>
      </c>
      <c r="B56" s="15" t="s">
        <v>214</v>
      </c>
      <c r="C56" s="30" t="s">
        <v>306</v>
      </c>
      <c r="D56" s="131" t="s">
        <v>773</v>
      </c>
      <c r="E56" s="82">
        <v>1143977</v>
      </c>
    </row>
    <row r="57" spans="1:5" ht="15.6" x14ac:dyDescent="0.3">
      <c r="A57" s="28">
        <f t="shared" si="0"/>
        <v>46</v>
      </c>
      <c r="B57" s="15" t="s">
        <v>214</v>
      </c>
      <c r="C57" s="30" t="s">
        <v>306</v>
      </c>
      <c r="D57" s="131" t="s">
        <v>868</v>
      </c>
      <c r="E57" s="80">
        <v>10484308</v>
      </c>
    </row>
    <row r="58" spans="1:5" ht="15.6" x14ac:dyDescent="0.3">
      <c r="A58" s="28">
        <f t="shared" si="0"/>
        <v>47</v>
      </c>
      <c r="B58" s="15" t="s">
        <v>214</v>
      </c>
      <c r="C58" s="30" t="s">
        <v>306</v>
      </c>
      <c r="D58" s="131" t="s">
        <v>851</v>
      </c>
      <c r="E58" s="82">
        <v>23951.83</v>
      </c>
    </row>
    <row r="59" spans="1:5" ht="15.6" x14ac:dyDescent="0.3">
      <c r="A59" s="28">
        <f t="shared" si="0"/>
        <v>48</v>
      </c>
      <c r="B59" s="15" t="s">
        <v>214</v>
      </c>
      <c r="C59" s="30" t="s">
        <v>306</v>
      </c>
      <c r="D59" s="131" t="s">
        <v>774</v>
      </c>
      <c r="E59" s="82">
        <v>2450000</v>
      </c>
    </row>
    <row r="60" spans="1:5" ht="15.6" x14ac:dyDescent="0.3">
      <c r="A60" s="28">
        <f t="shared" si="0"/>
        <v>49</v>
      </c>
      <c r="B60" s="15" t="s">
        <v>214</v>
      </c>
      <c r="C60" s="30" t="s">
        <v>306</v>
      </c>
      <c r="D60" s="131" t="s">
        <v>775</v>
      </c>
      <c r="E60" s="82">
        <v>650000</v>
      </c>
    </row>
    <row r="61" spans="1:5" ht="15.6" x14ac:dyDescent="0.3">
      <c r="A61" s="28">
        <v>50</v>
      </c>
      <c r="B61" s="15" t="s">
        <v>214</v>
      </c>
      <c r="C61" s="30" t="s">
        <v>306</v>
      </c>
      <c r="D61" s="131" t="s">
        <v>776</v>
      </c>
      <c r="E61" s="82">
        <v>1649223.94</v>
      </c>
    </row>
    <row r="62" spans="1:5" ht="15.6" x14ac:dyDescent="0.3">
      <c r="A62" s="28">
        <v>51</v>
      </c>
      <c r="B62" s="15" t="s">
        <v>214</v>
      </c>
      <c r="C62" s="30" t="s">
        <v>306</v>
      </c>
      <c r="D62" s="131" t="s">
        <v>790</v>
      </c>
      <c r="E62" s="82">
        <v>4100000</v>
      </c>
    </row>
    <row r="63" spans="1:5" ht="15.6" x14ac:dyDescent="0.3">
      <c r="A63" s="28">
        <v>52</v>
      </c>
      <c r="B63" s="15" t="s">
        <v>214</v>
      </c>
      <c r="C63" s="30" t="s">
        <v>306</v>
      </c>
      <c r="D63" s="131" t="s">
        <v>778</v>
      </c>
      <c r="E63" s="82">
        <v>1307437</v>
      </c>
    </row>
    <row r="64" spans="1:5" ht="15.6" x14ac:dyDescent="0.3">
      <c r="A64" s="28">
        <v>53</v>
      </c>
      <c r="B64" s="15" t="s">
        <v>214</v>
      </c>
      <c r="C64" s="30" t="s">
        <v>306</v>
      </c>
      <c r="D64" s="132" t="s">
        <v>786</v>
      </c>
      <c r="E64" s="83">
        <v>459724</v>
      </c>
    </row>
    <row r="65" spans="1:5" ht="15.6" x14ac:dyDescent="0.3">
      <c r="A65" s="28">
        <v>54</v>
      </c>
      <c r="B65" s="15" t="s">
        <v>214</v>
      </c>
      <c r="C65" s="30" t="s">
        <v>306</v>
      </c>
      <c r="D65" s="132" t="s">
        <v>777</v>
      </c>
      <c r="E65" s="83">
        <v>1700000</v>
      </c>
    </row>
    <row r="66" spans="1:5" ht="15.6" x14ac:dyDescent="0.3">
      <c r="A66" s="28">
        <v>55</v>
      </c>
      <c r="B66" s="15" t="s">
        <v>214</v>
      </c>
      <c r="C66" s="30" t="s">
        <v>306</v>
      </c>
      <c r="D66" s="132" t="s">
        <v>975</v>
      </c>
      <c r="E66" s="83">
        <v>5115000</v>
      </c>
    </row>
    <row r="67" spans="1:5" ht="15.6" x14ac:dyDescent="0.3">
      <c r="A67" s="28">
        <v>56</v>
      </c>
      <c r="B67" s="15" t="s">
        <v>214</v>
      </c>
      <c r="C67" s="30" t="s">
        <v>306</v>
      </c>
      <c r="D67" s="132" t="s">
        <v>780</v>
      </c>
      <c r="E67" s="82">
        <v>3931500</v>
      </c>
    </row>
    <row r="68" spans="1:5" ht="15.6" x14ac:dyDescent="0.3">
      <c r="A68" s="28">
        <v>57</v>
      </c>
      <c r="B68" s="15" t="s">
        <v>214</v>
      </c>
      <c r="C68" s="30" t="s">
        <v>306</v>
      </c>
      <c r="D68" s="132" t="s">
        <v>781</v>
      </c>
      <c r="E68" s="83">
        <v>2100000</v>
      </c>
    </row>
    <row r="69" spans="1:5" ht="15.6" x14ac:dyDescent="0.3">
      <c r="A69" s="28">
        <v>58</v>
      </c>
      <c r="B69" s="15" t="s">
        <v>214</v>
      </c>
      <c r="C69" s="30" t="s">
        <v>306</v>
      </c>
      <c r="D69" s="132" t="s">
        <v>789</v>
      </c>
      <c r="E69" s="83">
        <v>2619156.66</v>
      </c>
    </row>
    <row r="70" spans="1:5" ht="15.6" x14ac:dyDescent="0.3">
      <c r="A70" s="28">
        <v>59</v>
      </c>
      <c r="B70" s="15" t="s">
        <v>214</v>
      </c>
      <c r="C70" s="30" t="s">
        <v>306</v>
      </c>
      <c r="D70" s="131" t="s">
        <v>782</v>
      </c>
      <c r="E70" s="83">
        <v>970000</v>
      </c>
    </row>
    <row r="71" spans="1:5" ht="15.6" x14ac:dyDescent="0.3">
      <c r="A71" s="28">
        <v>60</v>
      </c>
      <c r="B71" s="15" t="s">
        <v>214</v>
      </c>
      <c r="C71" s="30" t="s">
        <v>306</v>
      </c>
      <c r="D71" s="132" t="s">
        <v>783</v>
      </c>
      <c r="E71" s="82">
        <v>5070000</v>
      </c>
    </row>
    <row r="72" spans="1:5" ht="15.6" x14ac:dyDescent="0.3">
      <c r="A72" s="28">
        <v>61</v>
      </c>
      <c r="B72" s="15" t="s">
        <v>214</v>
      </c>
      <c r="C72" s="30" t="s">
        <v>306</v>
      </c>
      <c r="D72" s="132" t="s">
        <v>784</v>
      </c>
      <c r="E72" s="83">
        <v>1500000</v>
      </c>
    </row>
    <row r="73" spans="1:5" ht="15.6" x14ac:dyDescent="0.3">
      <c r="A73" s="28">
        <v>62</v>
      </c>
      <c r="B73" s="15" t="s">
        <v>214</v>
      </c>
      <c r="C73" s="30" t="s">
        <v>306</v>
      </c>
      <c r="D73" s="132" t="s">
        <v>785</v>
      </c>
      <c r="E73" s="83">
        <v>2289000</v>
      </c>
    </row>
    <row r="74" spans="1:5" x14ac:dyDescent="0.3">
      <c r="A74" s="28">
        <v>63</v>
      </c>
      <c r="B74" s="188" t="s">
        <v>556</v>
      </c>
      <c r="C74" s="188"/>
      <c r="D74" s="188"/>
      <c r="E74" s="27">
        <f>SUM(E21:E73)</f>
        <v>247642210.04999998</v>
      </c>
    </row>
    <row r="75" spans="1:5" x14ac:dyDescent="0.3">
      <c r="A75" s="190" t="s">
        <v>46</v>
      </c>
      <c r="B75" s="191"/>
      <c r="C75" s="191"/>
      <c r="D75" s="191"/>
      <c r="E75" s="192"/>
    </row>
    <row r="76" spans="1:5" ht="15.6" x14ac:dyDescent="0.3">
      <c r="A76" s="28">
        <v>64</v>
      </c>
      <c r="B76" s="15" t="s">
        <v>46</v>
      </c>
      <c r="C76" s="30" t="s">
        <v>435</v>
      </c>
      <c r="D76" s="132" t="s">
        <v>38</v>
      </c>
      <c r="E76" s="83">
        <v>1881515</v>
      </c>
    </row>
    <row r="77" spans="1:5" ht="15.6" x14ac:dyDescent="0.3">
      <c r="A77" s="28">
        <f t="shared" ref="A77:A86" si="1">A76+1</f>
        <v>65</v>
      </c>
      <c r="B77" s="15" t="s">
        <v>46</v>
      </c>
      <c r="C77" s="30" t="s">
        <v>435</v>
      </c>
      <c r="D77" s="132" t="s">
        <v>39</v>
      </c>
      <c r="E77" s="83">
        <v>2527599</v>
      </c>
    </row>
    <row r="78" spans="1:5" ht="15.6" x14ac:dyDescent="0.3">
      <c r="A78" s="28">
        <f t="shared" si="1"/>
        <v>66</v>
      </c>
      <c r="B78" s="15" t="s">
        <v>46</v>
      </c>
      <c r="C78" s="30" t="s">
        <v>435</v>
      </c>
      <c r="D78" s="132" t="s">
        <v>40</v>
      </c>
      <c r="E78" s="83">
        <v>1971567</v>
      </c>
    </row>
    <row r="79" spans="1:5" ht="15.6" x14ac:dyDescent="0.3">
      <c r="A79" s="28">
        <f t="shared" si="1"/>
        <v>67</v>
      </c>
      <c r="B79" s="15" t="s">
        <v>46</v>
      </c>
      <c r="C79" s="30" t="s">
        <v>435</v>
      </c>
      <c r="D79" s="132" t="s">
        <v>41</v>
      </c>
      <c r="E79" s="83">
        <v>4550302</v>
      </c>
    </row>
    <row r="80" spans="1:5" ht="15.6" x14ac:dyDescent="0.3">
      <c r="A80" s="28">
        <f t="shared" si="1"/>
        <v>68</v>
      </c>
      <c r="B80" s="15" t="s">
        <v>46</v>
      </c>
      <c r="C80" s="30" t="s">
        <v>435</v>
      </c>
      <c r="D80" s="132" t="s">
        <v>42</v>
      </c>
      <c r="E80" s="83">
        <v>1770699</v>
      </c>
    </row>
    <row r="81" spans="1:5" ht="15.6" x14ac:dyDescent="0.3">
      <c r="A81" s="28">
        <f t="shared" si="1"/>
        <v>69</v>
      </c>
      <c r="B81" s="15" t="s">
        <v>46</v>
      </c>
      <c r="C81" s="30" t="s">
        <v>435</v>
      </c>
      <c r="D81" s="132" t="s">
        <v>559</v>
      </c>
      <c r="E81" s="83">
        <v>1414775</v>
      </c>
    </row>
    <row r="82" spans="1:5" ht="15.6" x14ac:dyDescent="0.3">
      <c r="A82" s="28">
        <f t="shared" si="1"/>
        <v>70</v>
      </c>
      <c r="B82" s="15" t="s">
        <v>46</v>
      </c>
      <c r="C82" s="30" t="s">
        <v>435</v>
      </c>
      <c r="D82" s="132" t="s">
        <v>43</v>
      </c>
      <c r="E82" s="83">
        <v>1556325</v>
      </c>
    </row>
    <row r="83" spans="1:5" ht="15.6" x14ac:dyDescent="0.3">
      <c r="A83" s="28">
        <f t="shared" si="1"/>
        <v>71</v>
      </c>
      <c r="B83" s="15" t="s">
        <v>46</v>
      </c>
      <c r="C83" s="30" t="s">
        <v>435</v>
      </c>
      <c r="D83" s="132" t="s">
        <v>44</v>
      </c>
      <c r="E83" s="83">
        <v>3985789</v>
      </c>
    </row>
    <row r="84" spans="1:5" ht="15.6" x14ac:dyDescent="0.3">
      <c r="A84" s="28">
        <f t="shared" si="1"/>
        <v>72</v>
      </c>
      <c r="B84" s="15" t="s">
        <v>46</v>
      </c>
      <c r="C84" s="30" t="s">
        <v>435</v>
      </c>
      <c r="D84" s="132" t="s">
        <v>469</v>
      </c>
      <c r="E84" s="83">
        <v>6206172</v>
      </c>
    </row>
    <row r="85" spans="1:5" ht="15.6" x14ac:dyDescent="0.3">
      <c r="A85" s="28">
        <f t="shared" si="1"/>
        <v>73</v>
      </c>
      <c r="B85" s="15" t="s">
        <v>46</v>
      </c>
      <c r="C85" s="30" t="s">
        <v>435</v>
      </c>
      <c r="D85" s="132" t="s">
        <v>45</v>
      </c>
      <c r="E85" s="83">
        <v>897741</v>
      </c>
    </row>
    <row r="86" spans="1:5" x14ac:dyDescent="0.3">
      <c r="A86" s="28">
        <f t="shared" si="1"/>
        <v>74</v>
      </c>
      <c r="B86" s="188" t="s">
        <v>556</v>
      </c>
      <c r="C86" s="188"/>
      <c r="D86" s="188"/>
      <c r="E86" s="27">
        <f>SUM(E76:E85)</f>
        <v>26762484</v>
      </c>
    </row>
    <row r="87" spans="1:5" x14ac:dyDescent="0.3">
      <c r="A87" s="193" t="s">
        <v>182</v>
      </c>
      <c r="B87" s="194"/>
      <c r="C87" s="194"/>
      <c r="D87" s="194"/>
      <c r="E87" s="195"/>
    </row>
    <row r="88" spans="1:5" x14ac:dyDescent="0.3">
      <c r="A88" s="143">
        <f>A86+1</f>
        <v>75</v>
      </c>
      <c r="B88" s="146" t="s">
        <v>181</v>
      </c>
      <c r="C88" s="146" t="s">
        <v>63</v>
      </c>
      <c r="D88" s="146" t="s">
        <v>73</v>
      </c>
      <c r="E88" s="145">
        <v>1336712</v>
      </c>
    </row>
    <row r="89" spans="1:5" x14ac:dyDescent="0.3">
      <c r="A89" s="143">
        <f>A88+1</f>
        <v>76</v>
      </c>
      <c r="B89" s="146" t="s">
        <v>181</v>
      </c>
      <c r="C89" s="146" t="s">
        <v>63</v>
      </c>
      <c r="D89" s="146" t="s">
        <v>558</v>
      </c>
      <c r="E89" s="145">
        <v>1880586</v>
      </c>
    </row>
    <row r="90" spans="1:5" x14ac:dyDescent="0.3">
      <c r="A90" s="143">
        <f>A89+1</f>
        <v>77</v>
      </c>
      <c r="B90" s="146" t="s">
        <v>181</v>
      </c>
      <c r="C90" s="146" t="s">
        <v>63</v>
      </c>
      <c r="D90" s="146" t="s">
        <v>557</v>
      </c>
      <c r="E90" s="145">
        <v>424471</v>
      </c>
    </row>
    <row r="91" spans="1:5" x14ac:dyDescent="0.3">
      <c r="A91" s="143">
        <f>A90+1</f>
        <v>78</v>
      </c>
      <c r="B91" s="146" t="s">
        <v>181</v>
      </c>
      <c r="C91" s="146" t="s">
        <v>63</v>
      </c>
      <c r="D91" s="146" t="s">
        <v>76</v>
      </c>
      <c r="E91" s="145">
        <v>1116538</v>
      </c>
    </row>
    <row r="92" spans="1:5" x14ac:dyDescent="0.3">
      <c r="A92" s="28">
        <f>A91+1</f>
        <v>79</v>
      </c>
      <c r="B92" s="188" t="s">
        <v>556</v>
      </c>
      <c r="C92" s="188"/>
      <c r="D92" s="188"/>
      <c r="E92" s="27">
        <f>SUM(E88:E91)</f>
        <v>4758307</v>
      </c>
    </row>
    <row r="93" spans="1:5" x14ac:dyDescent="0.3">
      <c r="A93" s="28">
        <f>A92+1</f>
        <v>80</v>
      </c>
      <c r="B93" s="188" t="s">
        <v>555</v>
      </c>
      <c r="C93" s="188"/>
      <c r="D93" s="188"/>
      <c r="E93" s="27">
        <f>E11+E15+E19+E74+E86+E92</f>
        <v>295587396.02999997</v>
      </c>
    </row>
    <row r="94" spans="1:5" ht="8.25" customHeight="1" x14ac:dyDescent="0.3"/>
    <row r="95" spans="1:5" s="3" customFormat="1" ht="42" customHeight="1" x14ac:dyDescent="0.35">
      <c r="A95" s="196"/>
      <c r="B95" s="196"/>
      <c r="D95" s="189"/>
      <c r="E95" s="189"/>
    </row>
    <row r="96" spans="1:5" s="3" customFormat="1" ht="23.4" customHeight="1" x14ac:dyDescent="0.35">
      <c r="A96" s="26"/>
      <c r="B96" s="24"/>
      <c r="C96" s="12"/>
    </row>
    <row r="97" spans="1:5" s="3" customFormat="1" ht="39.6" customHeight="1" x14ac:dyDescent="0.35">
      <c r="A97" s="196"/>
      <c r="B97" s="196"/>
      <c r="D97" s="189"/>
      <c r="E97" s="189"/>
    </row>
  </sheetData>
  <mergeCells count="20">
    <mergeCell ref="D97:E97"/>
    <mergeCell ref="A97:B97"/>
    <mergeCell ref="A95:B95"/>
    <mergeCell ref="B92:D92"/>
    <mergeCell ref="B93:D93"/>
    <mergeCell ref="D2:E2"/>
    <mergeCell ref="D5:E5"/>
    <mergeCell ref="A3:E3"/>
    <mergeCell ref="B11:D11"/>
    <mergeCell ref="D95:E95"/>
    <mergeCell ref="A12:E12"/>
    <mergeCell ref="A8:E8"/>
    <mergeCell ref="A87:E87"/>
    <mergeCell ref="A75:E75"/>
    <mergeCell ref="A20:E20"/>
    <mergeCell ref="A16:E16"/>
    <mergeCell ref="B86:D86"/>
    <mergeCell ref="B15:D15"/>
    <mergeCell ref="B19:D19"/>
    <mergeCell ref="B74:D74"/>
  </mergeCells>
  <pageMargins left="0.66" right="0.63" top="1.1811023622047245" bottom="0.59055118110236227" header="0.31496062992125984" footer="0.23622047244094491"/>
  <pageSetup paperSize="9" fitToHeight="0" orientation="landscape" r:id="rId1"/>
  <headerFooter differentFirst="1">
    <oddFooter>&amp;C&amp;14&amp;P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G251"/>
  <sheetViews>
    <sheetView view="pageBreakPreview" topLeftCell="A58" zoomScale="98" zoomScaleNormal="100" zoomScaleSheetLayoutView="98" workbookViewId="0">
      <selection activeCell="B67" sqref="B67:C67"/>
    </sheetView>
  </sheetViews>
  <sheetFormatPr defaultColWidth="8.88671875" defaultRowHeight="15.6" x14ac:dyDescent="0.3"/>
  <cols>
    <col min="1" max="1" width="8.88671875" style="3"/>
    <col min="2" max="2" width="4.109375" style="3" bestFit="1" customWidth="1"/>
    <col min="3" max="3" width="42.44140625" style="3" customWidth="1"/>
    <col min="4" max="4" width="37.109375" style="3" customWidth="1"/>
    <col min="5" max="5" width="21" style="3" customWidth="1"/>
    <col min="6" max="6" width="17.44140625" style="3" customWidth="1"/>
    <col min="7" max="16384" width="8.88671875" style="3"/>
  </cols>
  <sheetData>
    <row r="1" spans="2:6" ht="82.8" customHeight="1" x14ac:dyDescent="0.3">
      <c r="D1" s="108" t="s">
        <v>991</v>
      </c>
    </row>
    <row r="2" spans="2:6" ht="96" customHeight="1" x14ac:dyDescent="0.3">
      <c r="B2" s="187" t="s">
        <v>801</v>
      </c>
      <c r="C2" s="187"/>
      <c r="D2" s="187"/>
    </row>
    <row r="3" spans="2:6" ht="20.399999999999999" customHeight="1" x14ac:dyDescent="0.35">
      <c r="B3" s="20"/>
      <c r="C3" s="20"/>
      <c r="D3" s="21" t="s">
        <v>229</v>
      </c>
    </row>
    <row r="4" spans="2:6" ht="31.2" x14ac:dyDescent="0.3">
      <c r="B4" s="36" t="s">
        <v>206</v>
      </c>
      <c r="C4" s="36" t="s">
        <v>207</v>
      </c>
      <c r="D4" s="4" t="s">
        <v>208</v>
      </c>
    </row>
    <row r="5" spans="2:6" ht="15.75" x14ac:dyDescent="0.25">
      <c r="B5" s="36">
        <v>1</v>
      </c>
      <c r="C5" s="4">
        <v>2</v>
      </c>
      <c r="D5" s="4">
        <v>3</v>
      </c>
    </row>
    <row r="6" spans="2:6" ht="31.2" customHeight="1" x14ac:dyDescent="0.3">
      <c r="B6" s="197">
        <v>1</v>
      </c>
      <c r="C6" s="6" t="s">
        <v>209</v>
      </c>
      <c r="D6" s="2">
        <v>17692577.27</v>
      </c>
      <c r="F6" s="114"/>
    </row>
    <row r="7" spans="2:6" x14ac:dyDescent="0.3">
      <c r="B7" s="198"/>
      <c r="C7" s="1" t="s">
        <v>478</v>
      </c>
      <c r="D7" s="22">
        <v>7941600.8600000003</v>
      </c>
    </row>
    <row r="8" spans="2:6" x14ac:dyDescent="0.3">
      <c r="B8" s="198"/>
      <c r="C8" s="1" t="s">
        <v>479</v>
      </c>
      <c r="D8" s="22">
        <v>2534315.5299999998</v>
      </c>
    </row>
    <row r="9" spans="2:6" x14ac:dyDescent="0.3">
      <c r="B9" s="199"/>
      <c r="C9" s="1" t="s">
        <v>480</v>
      </c>
      <c r="D9" s="22">
        <v>7216660.8799999999</v>
      </c>
    </row>
    <row r="10" spans="2:6" ht="30" customHeight="1" x14ac:dyDescent="0.3">
      <c r="B10" s="197">
        <v>2</v>
      </c>
      <c r="C10" s="6" t="s">
        <v>210</v>
      </c>
      <c r="D10" s="2">
        <v>27729489.109999999</v>
      </c>
      <c r="F10" s="114"/>
    </row>
    <row r="11" spans="2:6" ht="16.95" customHeight="1" x14ac:dyDescent="0.3">
      <c r="B11" s="198"/>
      <c r="C11" s="1" t="s">
        <v>481</v>
      </c>
      <c r="D11" s="22">
        <v>7106123.959999999</v>
      </c>
    </row>
    <row r="12" spans="2:6" x14ac:dyDescent="0.3">
      <c r="B12" s="199"/>
      <c r="C12" s="1" t="s">
        <v>482</v>
      </c>
      <c r="D12" s="22">
        <v>20623365.150000002</v>
      </c>
    </row>
    <row r="13" spans="2:6" ht="30" customHeight="1" x14ac:dyDescent="0.3">
      <c r="B13" s="197">
        <v>3</v>
      </c>
      <c r="C13" s="6" t="s">
        <v>212</v>
      </c>
      <c r="D13" s="2">
        <v>44096214.219999991</v>
      </c>
      <c r="F13" s="114"/>
    </row>
    <row r="14" spans="2:6" x14ac:dyDescent="0.3">
      <c r="B14" s="198"/>
      <c r="C14" s="1" t="s">
        <v>483</v>
      </c>
      <c r="D14" s="22">
        <v>33431437.779999997</v>
      </c>
    </row>
    <row r="15" spans="2:6" x14ac:dyDescent="0.3">
      <c r="B15" s="198"/>
      <c r="C15" s="1" t="s">
        <v>484</v>
      </c>
      <c r="D15" s="22">
        <v>7350122.4799999995</v>
      </c>
    </row>
    <row r="16" spans="2:6" x14ac:dyDescent="0.3">
      <c r="B16" s="198"/>
      <c r="C16" s="1" t="s">
        <v>513</v>
      </c>
      <c r="D16" s="2">
        <v>2726626.59</v>
      </c>
    </row>
    <row r="17" spans="2:6" x14ac:dyDescent="0.3">
      <c r="B17" s="199"/>
      <c r="C17" s="1" t="s">
        <v>514</v>
      </c>
      <c r="D17" s="94">
        <v>588027.37</v>
      </c>
    </row>
    <row r="18" spans="2:6" s="7" customFormat="1" x14ac:dyDescent="0.3">
      <c r="B18" s="4">
        <v>4</v>
      </c>
      <c r="C18" s="6" t="s">
        <v>158</v>
      </c>
      <c r="D18" s="2">
        <v>40393479.68</v>
      </c>
      <c r="E18" s="3"/>
      <c r="F18" s="115"/>
    </row>
    <row r="19" spans="2:6" x14ac:dyDescent="0.3">
      <c r="B19" s="5">
        <v>5</v>
      </c>
      <c r="C19" s="6" t="s">
        <v>156</v>
      </c>
      <c r="D19" s="2">
        <v>82732709.699999988</v>
      </c>
      <c r="F19" s="115"/>
    </row>
    <row r="20" spans="2:6" ht="31.2" x14ac:dyDescent="0.3">
      <c r="B20" s="197">
        <v>6</v>
      </c>
      <c r="C20" s="6" t="s">
        <v>213</v>
      </c>
      <c r="D20" s="2">
        <f>D21+D22</f>
        <v>21531403.100000001</v>
      </c>
      <c r="F20" s="114"/>
    </row>
    <row r="21" spans="2:6" x14ac:dyDescent="0.3">
      <c r="B21" s="198"/>
      <c r="C21" s="1" t="s">
        <v>485</v>
      </c>
      <c r="D21" s="22">
        <v>18117925.100000001</v>
      </c>
    </row>
    <row r="22" spans="2:6" x14ac:dyDescent="0.3">
      <c r="B22" s="199"/>
      <c r="C22" s="1" t="s">
        <v>486</v>
      </c>
      <c r="D22" s="22">
        <v>3413478</v>
      </c>
    </row>
    <row r="23" spans="2:6" x14ac:dyDescent="0.3">
      <c r="B23" s="5">
        <v>7</v>
      </c>
      <c r="C23" s="6" t="s">
        <v>214</v>
      </c>
      <c r="D23" s="94">
        <v>310002750.00000012</v>
      </c>
    </row>
    <row r="24" spans="2:6" ht="34.200000000000003" customHeight="1" x14ac:dyDescent="0.3">
      <c r="B24" s="197">
        <v>8</v>
      </c>
      <c r="C24" s="6" t="s">
        <v>511</v>
      </c>
      <c r="D24" s="2">
        <f>D25+D26</f>
        <v>23644533.920000002</v>
      </c>
      <c r="F24" s="114"/>
    </row>
    <row r="25" spans="2:6" x14ac:dyDescent="0.3">
      <c r="B25" s="198"/>
      <c r="C25" s="119" t="s">
        <v>487</v>
      </c>
      <c r="D25" s="22">
        <v>21161204.66</v>
      </c>
    </row>
    <row r="26" spans="2:6" x14ac:dyDescent="0.3">
      <c r="B26" s="199"/>
      <c r="C26" s="119" t="s">
        <v>488</v>
      </c>
      <c r="D26" s="22">
        <v>2483329.2599999998</v>
      </c>
    </row>
    <row r="27" spans="2:6" x14ac:dyDescent="0.3">
      <c r="B27" s="5">
        <v>9</v>
      </c>
      <c r="C27" s="6" t="s">
        <v>155</v>
      </c>
      <c r="D27" s="2">
        <v>8773330</v>
      </c>
    </row>
    <row r="28" spans="2:6" ht="31.2" x14ac:dyDescent="0.3">
      <c r="B28" s="197">
        <v>10</v>
      </c>
      <c r="C28" s="6" t="s">
        <v>215</v>
      </c>
      <c r="D28" s="2">
        <v>27678059</v>
      </c>
    </row>
    <row r="29" spans="2:6" x14ac:dyDescent="0.3">
      <c r="B29" s="198"/>
      <c r="C29" s="1" t="s">
        <v>489</v>
      </c>
      <c r="D29" s="22">
        <v>5085181</v>
      </c>
    </row>
    <row r="30" spans="2:6" x14ac:dyDescent="0.3">
      <c r="B30" s="198"/>
      <c r="C30" s="1" t="s">
        <v>490</v>
      </c>
      <c r="D30" s="22">
        <v>2981065</v>
      </c>
    </row>
    <row r="31" spans="2:6" x14ac:dyDescent="0.3">
      <c r="B31" s="199"/>
      <c r="C31" s="1" t="s">
        <v>491</v>
      </c>
      <c r="D31" s="22">
        <v>19611813</v>
      </c>
    </row>
    <row r="32" spans="2:6" ht="31.2" x14ac:dyDescent="0.3">
      <c r="B32" s="197">
        <v>11</v>
      </c>
      <c r="C32" s="6" t="s">
        <v>216</v>
      </c>
      <c r="D32" s="2">
        <f>D33+D34+D35+D36</f>
        <v>25608451</v>
      </c>
      <c r="F32" s="114"/>
    </row>
    <row r="33" spans="2:6" x14ac:dyDescent="0.3">
      <c r="B33" s="198"/>
      <c r="C33" s="120" t="s">
        <v>492</v>
      </c>
      <c r="D33" s="22">
        <v>17805774</v>
      </c>
    </row>
    <row r="34" spans="2:6" x14ac:dyDescent="0.3">
      <c r="B34" s="198"/>
      <c r="C34" s="120" t="s">
        <v>493</v>
      </c>
      <c r="D34" s="22">
        <v>4648677</v>
      </c>
    </row>
    <row r="35" spans="2:6" x14ac:dyDescent="0.3">
      <c r="B35" s="198"/>
      <c r="C35" s="120" t="s">
        <v>494</v>
      </c>
      <c r="D35" s="22">
        <v>664000</v>
      </c>
    </row>
    <row r="36" spans="2:6" x14ac:dyDescent="0.3">
      <c r="B36" s="199"/>
      <c r="C36" s="120" t="s">
        <v>495</v>
      </c>
      <c r="D36" s="22">
        <v>2490000</v>
      </c>
    </row>
    <row r="37" spans="2:6" x14ac:dyDescent="0.3">
      <c r="B37" s="109">
        <v>12</v>
      </c>
      <c r="C37" s="120" t="s">
        <v>593</v>
      </c>
      <c r="D37" s="22">
        <v>9292033</v>
      </c>
    </row>
    <row r="38" spans="2:6" x14ac:dyDescent="0.3">
      <c r="B38" s="5">
        <v>13</v>
      </c>
      <c r="C38" s="120" t="s">
        <v>120</v>
      </c>
      <c r="D38" s="22">
        <v>8858434.8000000007</v>
      </c>
    </row>
    <row r="39" spans="2:6" ht="31.2" x14ac:dyDescent="0.3">
      <c r="B39" s="197">
        <v>14</v>
      </c>
      <c r="C39" s="6" t="s">
        <v>217</v>
      </c>
      <c r="D39" s="2">
        <f>D40+D41+D42+D43+D44</f>
        <v>28785640.449999999</v>
      </c>
      <c r="F39" s="114"/>
    </row>
    <row r="40" spans="2:6" x14ac:dyDescent="0.3">
      <c r="B40" s="198"/>
      <c r="C40" s="1" t="s">
        <v>496</v>
      </c>
      <c r="D40" s="22">
        <f>SUM('Приложение 1'!M442:M447)</f>
        <v>2595412</v>
      </c>
    </row>
    <row r="41" spans="2:6" x14ac:dyDescent="0.3">
      <c r="B41" s="198"/>
      <c r="C41" s="1" t="s">
        <v>497</v>
      </c>
      <c r="D41" s="22">
        <f>SUM('Приложение 1'!M459:M464)</f>
        <v>13655110.370000001</v>
      </c>
    </row>
    <row r="42" spans="2:6" x14ac:dyDescent="0.3">
      <c r="B42" s="198"/>
      <c r="C42" s="1" t="s">
        <v>498</v>
      </c>
      <c r="D42" s="22">
        <f>SUM('Приложение 1'!M448:M451)</f>
        <v>3671704.73</v>
      </c>
    </row>
    <row r="43" spans="2:6" x14ac:dyDescent="0.3">
      <c r="B43" s="198"/>
      <c r="C43" s="1" t="s">
        <v>499</v>
      </c>
      <c r="D43" s="22">
        <f>SUM('Приложение 1'!M452:M458)</f>
        <v>5990650.4000000004</v>
      </c>
    </row>
    <row r="44" spans="2:6" x14ac:dyDescent="0.3">
      <c r="B44" s="199"/>
      <c r="C44" s="1" t="s">
        <v>520</v>
      </c>
      <c r="D44" s="22">
        <f>SUM('Приложение 1'!M465:M469)</f>
        <v>2872762.9499999997</v>
      </c>
    </row>
    <row r="45" spans="2:6" ht="31.2" x14ac:dyDescent="0.3">
      <c r="B45" s="197">
        <v>15</v>
      </c>
      <c r="C45" s="6" t="s">
        <v>508</v>
      </c>
      <c r="D45" s="94">
        <v>28191116.399999999</v>
      </c>
      <c r="F45" s="114"/>
    </row>
    <row r="46" spans="2:6" x14ac:dyDescent="0.3">
      <c r="B46" s="198"/>
      <c r="C46" s="1" t="s">
        <v>500</v>
      </c>
      <c r="D46" s="94">
        <v>27205416</v>
      </c>
    </row>
    <row r="47" spans="2:6" ht="18" customHeight="1" x14ac:dyDescent="0.3">
      <c r="B47" s="199"/>
      <c r="C47" s="1" t="s">
        <v>835</v>
      </c>
      <c r="D47" s="94">
        <v>985700.4</v>
      </c>
    </row>
    <row r="48" spans="2:6" x14ac:dyDescent="0.3">
      <c r="B48" s="5">
        <v>16</v>
      </c>
      <c r="C48" s="6" t="s">
        <v>154</v>
      </c>
      <c r="D48" s="2">
        <v>28395092.879999999</v>
      </c>
    </row>
    <row r="49" spans="2:7" ht="31.2" x14ac:dyDescent="0.3">
      <c r="B49" s="197">
        <v>17</v>
      </c>
      <c r="C49" s="6" t="s">
        <v>218</v>
      </c>
      <c r="D49" s="2">
        <f>D50+D51+D52</f>
        <v>32414340</v>
      </c>
      <c r="F49" s="114"/>
    </row>
    <row r="50" spans="2:7" ht="30.6" customHeight="1" x14ac:dyDescent="0.3">
      <c r="B50" s="198"/>
      <c r="C50" s="1" t="s">
        <v>501</v>
      </c>
      <c r="D50" s="22">
        <v>12361670</v>
      </c>
    </row>
    <row r="51" spans="2:7" ht="31.2" x14ac:dyDescent="0.3">
      <c r="B51" s="198"/>
      <c r="C51" s="1" t="s">
        <v>502</v>
      </c>
      <c r="D51" s="22">
        <v>15216009</v>
      </c>
    </row>
    <row r="52" spans="2:7" ht="31.2" x14ac:dyDescent="0.3">
      <c r="B52" s="199"/>
      <c r="C52" s="1" t="s">
        <v>509</v>
      </c>
      <c r="D52" s="22">
        <v>4836661</v>
      </c>
    </row>
    <row r="53" spans="2:7" ht="31.2" x14ac:dyDescent="0.3">
      <c r="B53" s="197">
        <v>18</v>
      </c>
      <c r="C53" s="6" t="s">
        <v>220</v>
      </c>
      <c r="D53" s="2">
        <v>35407462.060000002</v>
      </c>
      <c r="F53" s="114"/>
    </row>
    <row r="54" spans="2:7" x14ac:dyDescent="0.3">
      <c r="B54" s="198"/>
      <c r="C54" s="1" t="s">
        <v>503</v>
      </c>
      <c r="D54" s="22">
        <v>6463217.4199999999</v>
      </c>
    </row>
    <row r="55" spans="2:7" x14ac:dyDescent="0.3">
      <c r="B55" s="198"/>
      <c r="C55" s="1" t="s">
        <v>504</v>
      </c>
      <c r="D55" s="22">
        <v>22544237.52</v>
      </c>
    </row>
    <row r="56" spans="2:7" x14ac:dyDescent="0.3">
      <c r="B56" s="198"/>
      <c r="C56" s="1" t="s">
        <v>505</v>
      </c>
      <c r="D56" s="22">
        <v>4418002.12</v>
      </c>
    </row>
    <row r="57" spans="2:7" x14ac:dyDescent="0.3">
      <c r="B57" s="199"/>
      <c r="C57" s="1" t="s">
        <v>506</v>
      </c>
      <c r="D57" s="22">
        <v>1982005</v>
      </c>
    </row>
    <row r="58" spans="2:7" x14ac:dyDescent="0.3">
      <c r="B58" s="5">
        <v>19</v>
      </c>
      <c r="C58" s="6" t="s">
        <v>221</v>
      </c>
      <c r="D58" s="2">
        <v>47294495.200000003</v>
      </c>
    </row>
    <row r="59" spans="2:7" ht="31.2" x14ac:dyDescent="0.3">
      <c r="B59" s="197">
        <v>20</v>
      </c>
      <c r="C59" s="6" t="s">
        <v>222</v>
      </c>
      <c r="D59" s="94">
        <f>D60+D61</f>
        <v>64470829.469999999</v>
      </c>
      <c r="F59" s="114"/>
    </row>
    <row r="60" spans="2:7" x14ac:dyDescent="0.3">
      <c r="B60" s="198"/>
      <c r="C60" s="1" t="s">
        <v>507</v>
      </c>
      <c r="D60" s="22">
        <v>54315503.07</v>
      </c>
    </row>
    <row r="61" spans="2:7" x14ac:dyDescent="0.3">
      <c r="B61" s="199"/>
      <c r="C61" s="1" t="s">
        <v>592</v>
      </c>
      <c r="D61" s="22">
        <v>10155326.4</v>
      </c>
    </row>
    <row r="62" spans="2:7" x14ac:dyDescent="0.3">
      <c r="B62" s="4">
        <v>21</v>
      </c>
      <c r="C62" s="6" t="s">
        <v>121</v>
      </c>
      <c r="D62" s="2">
        <v>6848227</v>
      </c>
    </row>
    <row r="63" spans="2:7" x14ac:dyDescent="0.3">
      <c r="B63" s="5">
        <v>22</v>
      </c>
      <c r="C63" s="8" t="s">
        <v>550</v>
      </c>
      <c r="D63" s="22">
        <f>D62+D59+D58+D53+D49+D45+D39+D38+D37+D32+D28+D27+D24+D23+D20+D19+D18+D13+D10+D6+D48</f>
        <v>919840668.26000011</v>
      </c>
      <c r="E63" s="114"/>
      <c r="F63" s="114"/>
      <c r="G63" s="9"/>
    </row>
    <row r="64" spans="2:7" ht="7.8" customHeight="1" x14ac:dyDescent="0.3">
      <c r="D64" s="10"/>
    </row>
    <row r="65" spans="2:4" ht="37.200000000000003" customHeight="1" x14ac:dyDescent="0.35">
      <c r="B65" s="196"/>
      <c r="C65" s="196"/>
      <c r="D65" s="107"/>
    </row>
    <row r="66" spans="2:4" ht="20.399999999999999" customHeight="1" x14ac:dyDescent="0.35">
      <c r="B66" s="11"/>
      <c r="C66" s="11"/>
      <c r="D66" s="12"/>
    </row>
    <row r="67" spans="2:4" ht="39.6" customHeight="1" x14ac:dyDescent="0.35">
      <c r="B67" s="196"/>
      <c r="C67" s="196"/>
      <c r="D67" s="107"/>
    </row>
    <row r="68" spans="2:4" x14ac:dyDescent="0.3">
      <c r="D68" s="10"/>
    </row>
    <row r="69" spans="2:4" x14ac:dyDescent="0.3">
      <c r="D69" s="10"/>
    </row>
    <row r="70" spans="2:4" x14ac:dyDescent="0.3">
      <c r="D70" s="10"/>
    </row>
    <row r="71" spans="2:4" x14ac:dyDescent="0.3">
      <c r="D71" s="10"/>
    </row>
    <row r="72" spans="2:4" x14ac:dyDescent="0.3">
      <c r="D72" s="10"/>
    </row>
    <row r="73" spans="2:4" x14ac:dyDescent="0.3">
      <c r="D73" s="10"/>
    </row>
    <row r="74" spans="2:4" x14ac:dyDescent="0.3">
      <c r="D74" s="10"/>
    </row>
    <row r="75" spans="2:4" x14ac:dyDescent="0.3">
      <c r="D75" s="10"/>
    </row>
    <row r="76" spans="2:4" x14ac:dyDescent="0.3">
      <c r="D76" s="10"/>
    </row>
    <row r="77" spans="2:4" x14ac:dyDescent="0.3">
      <c r="D77" s="10"/>
    </row>
    <row r="78" spans="2:4" x14ac:dyDescent="0.3">
      <c r="D78" s="10"/>
    </row>
    <row r="79" spans="2:4" x14ac:dyDescent="0.3">
      <c r="D79" s="10"/>
    </row>
    <row r="80" spans="2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</sheetData>
  <mergeCells count="15">
    <mergeCell ref="B67:C67"/>
    <mergeCell ref="B65:C65"/>
    <mergeCell ref="B53:B57"/>
    <mergeCell ref="B2:D2"/>
    <mergeCell ref="B6:B9"/>
    <mergeCell ref="B10:B12"/>
    <mergeCell ref="B20:B22"/>
    <mergeCell ref="B24:B26"/>
    <mergeCell ref="B28:B31"/>
    <mergeCell ref="B32:B36"/>
    <mergeCell ref="B39:B44"/>
    <mergeCell ref="B49:B52"/>
    <mergeCell ref="B13:B17"/>
    <mergeCell ref="B45:B47"/>
    <mergeCell ref="B59:B61"/>
  </mergeCells>
  <pageMargins left="1.1811023622047245" right="0.59055118110236227" top="0.78740157480314965" bottom="0.44" header="0.31496062992125984" footer="0.31496062992125984"/>
  <pageSetup paperSize="9" scale="98" fitToHeight="0" orientation="portrait" r:id="rId1"/>
  <headerFooter differentFirst="1">
    <oddFooter>&amp;C&amp;"Times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Филонов Андрей Валерьевич</dc:creator>
  <cp:lastModifiedBy>Андронова Анна Игоревна</cp:lastModifiedBy>
  <cp:lastPrinted>2014-11-06T11:53:55Z</cp:lastPrinted>
  <dcterms:created xsi:type="dcterms:W3CDTF">2014-02-20T09:52:54Z</dcterms:created>
  <dcterms:modified xsi:type="dcterms:W3CDTF">2014-11-11T09:34:35Z</dcterms:modified>
</cp:coreProperties>
</file>